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ruralcomm-my.sharepoint.com/personal/tlong_rcac_org/Documents/RCAP Workshop Week 2025/"/>
    </mc:Choice>
  </mc:AlternateContent>
  <xr:revisionPtr revIDLastSave="27" documentId="8_{7F435477-87AC-4303-8FE2-80CA7FEF7E01}" xr6:coauthVersionLast="47" xr6:coauthVersionMax="47" xr10:uidLastSave="{68CB6559-2B06-4CD0-9D2B-DF14FBAD4CAC}"/>
  <bookViews>
    <workbookView xWindow="-120" yWindow="-120" windowWidth="19440" windowHeight="11520" activeTab="2" xr2:uid="{9E43706C-A2F1-4B92-BE56-D3D17F1248BD}"/>
  </bookViews>
  <sheets>
    <sheet name="Edit Log" sheetId="6" r:id="rId1"/>
    <sheet name="Chart Data" sheetId="5" r:id="rId2"/>
    <sheet name="Basic"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7" i="1" l="1"/>
  <c r="I21" i="1"/>
  <c r="G18" i="1"/>
  <c r="H18" i="1"/>
  <c r="I18" i="1"/>
  <c r="J18" i="1"/>
  <c r="G19" i="1"/>
  <c r="H19" i="1"/>
  <c r="I19" i="1"/>
  <c r="J19" i="1"/>
  <c r="G20" i="1"/>
  <c r="H20" i="1"/>
  <c r="I20" i="1"/>
  <c r="J20" i="1"/>
  <c r="G21" i="1"/>
  <c r="H21" i="1"/>
  <c r="J21" i="1"/>
  <c r="F21" i="1"/>
  <c r="F20" i="1"/>
  <c r="F19" i="1"/>
  <c r="F18" i="1"/>
  <c r="G37" i="1"/>
  <c r="E22" i="1"/>
  <c r="E23" i="1" s="1"/>
  <c r="F17" i="1"/>
  <c r="G17" i="1"/>
  <c r="H17" i="1"/>
  <c r="I17" i="1"/>
  <c r="J17" i="1"/>
  <c r="D22" i="1"/>
  <c r="E33" i="1"/>
  <c r="J59" i="1"/>
  <c r="I59" i="1"/>
  <c r="H59" i="1"/>
  <c r="G59" i="1"/>
  <c r="F59" i="1"/>
  <c r="E59" i="1"/>
  <c r="C28" i="1"/>
  <c r="F55" i="1"/>
  <c r="F54" i="1" s="1"/>
  <c r="G55" i="1"/>
  <c r="G54" i="1" s="1"/>
  <c r="H55" i="1"/>
  <c r="H54" i="1" s="1"/>
  <c r="I55" i="1"/>
  <c r="I54" i="1" s="1"/>
  <c r="J55" i="1"/>
  <c r="J54" i="1" s="1"/>
  <c r="E55" i="1"/>
  <c r="E54" i="1" s="1"/>
  <c r="F28" i="1"/>
  <c r="F29" i="1" s="1"/>
  <c r="D37" i="1"/>
  <c r="D39" i="1" s="1"/>
  <c r="E37" i="1"/>
  <c r="E39" i="1" s="1"/>
  <c r="C37" i="1"/>
  <c r="C39" i="1" s="1"/>
  <c r="D33" i="1"/>
  <c r="C33" i="1"/>
  <c r="J28" i="1"/>
  <c r="I28" i="1"/>
  <c r="I29" i="1" s="1"/>
  <c r="H28" i="1"/>
  <c r="H30" i="1" s="1"/>
  <c r="G28" i="1"/>
  <c r="E28" i="1"/>
  <c r="D28" i="1"/>
  <c r="C40" i="1" l="1"/>
  <c r="F22" i="1"/>
  <c r="F32" i="1" s="1"/>
  <c r="I22" i="1"/>
  <c r="I32" i="1" s="1"/>
  <c r="H22" i="1"/>
  <c r="H32" i="1" s="1"/>
  <c r="G22" i="1"/>
  <c r="J22" i="1"/>
  <c r="J32" i="1" s="1"/>
  <c r="G32" i="1"/>
  <c r="F30" i="1"/>
  <c r="H29" i="1"/>
  <c r="G29" i="1"/>
  <c r="G30" i="1"/>
  <c r="I30" i="1"/>
  <c r="J30" i="1"/>
  <c r="J29" i="1"/>
  <c r="G39" i="1" l="1"/>
  <c r="G40" i="1" s="1"/>
  <c r="F24" i="1"/>
  <c r="F39" i="1"/>
  <c r="F45" i="1" s="1"/>
  <c r="J33" i="1"/>
  <c r="I33" i="1"/>
  <c r="H33" i="1"/>
  <c r="G33" i="1"/>
  <c r="F33" i="1"/>
  <c r="E40" i="1"/>
  <c r="D40" i="1"/>
  <c r="I37" i="1"/>
  <c r="I39" i="1" s="1"/>
  <c r="J37" i="1"/>
  <c r="J39" i="1" s="1"/>
  <c r="H37" i="1"/>
  <c r="H39" i="1" s="1"/>
  <c r="G45" i="1" l="1"/>
  <c r="F42" i="1"/>
  <c r="F44" i="1" s="1"/>
  <c r="F46" i="1" l="1"/>
  <c r="G42" i="1"/>
  <c r="G24" i="1"/>
  <c r="J40" i="1"/>
  <c r="J45" i="1"/>
  <c r="I40" i="1"/>
  <c r="I45" i="1"/>
  <c r="H40" i="1"/>
  <c r="H45" i="1"/>
  <c r="F40" i="1"/>
  <c r="F48" i="1" s="1"/>
  <c r="F52" i="1" l="1"/>
  <c r="F51" i="1"/>
  <c r="F50" i="1"/>
  <c r="G44" i="1"/>
  <c r="G48" i="1" s="1"/>
  <c r="G46" i="1"/>
  <c r="H24" i="1"/>
  <c r="H42" i="1"/>
  <c r="G50" i="1" l="1"/>
  <c r="G52" i="1" s="1"/>
  <c r="G51" i="1"/>
  <c r="H44" i="1"/>
  <c r="F57" i="1"/>
  <c r="F56" i="1" s="1"/>
  <c r="H46" i="1"/>
  <c r="I24" i="1"/>
  <c r="I42" i="1"/>
  <c r="I44" i="1" l="1"/>
  <c r="I46" i="1"/>
  <c r="J24" i="1"/>
  <c r="G8" i="5"/>
  <c r="G10" i="5" s="1"/>
  <c r="J42" i="1"/>
  <c r="J46" i="1" l="1"/>
  <c r="J44" i="1"/>
  <c r="H48" i="1"/>
  <c r="H50" i="1" l="1"/>
  <c r="H51" i="1"/>
  <c r="H52" i="1"/>
  <c r="I48" i="1"/>
  <c r="I50" i="1" l="1"/>
  <c r="I51" i="1" s="1"/>
  <c r="H57" i="1"/>
  <c r="H56" i="1" s="1"/>
  <c r="G57" i="1"/>
  <c r="G56" i="1" s="1"/>
  <c r="J48" i="1"/>
  <c r="I52" i="1" l="1"/>
  <c r="I57" i="1" s="1"/>
  <c r="I56" i="1" s="1"/>
  <c r="J50" i="1"/>
  <c r="J52" i="1" s="1"/>
  <c r="J51" i="1" l="1"/>
  <c r="N8" i="5"/>
  <c r="N10" i="5" s="1"/>
  <c r="J57" i="1" l="1"/>
  <c r="J5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tc={61515524-42D3-4F8B-969E-FF4821F2E267}</author>
    <author>tc={4347A373-4CEA-443C-A610-B7DF35AC420B}</author>
    <author>tc={4F1494E1-4EDA-4D8A-830A-A27456E13116}</author>
    <author>tc={ED93B19C-81B6-4972-AE8A-1642CF190E0A}</author>
    <author>tc={45DB9C44-6112-43DC-B90F-55CFBE9AF210}</author>
    <author>tc={A1C99003-9777-4F37-A7D0-1DD598BA9EE1}</author>
    <author>tc={02BD8F83-1F9E-4463-97CA-B5A5316B1C16}</author>
    <author>tc={07011C50-89F4-4498-A5A8-C5F9D2135F65}</author>
    <author>tc={6EE5F60F-41C3-49F3-B78E-59AC535661FE}</author>
    <author>tc={64C816C3-EB58-46D3-B4A1-1C628F915CCE}</author>
    <author>tc={52333A90-EC3E-458F-8163-614C2870FDDE}</author>
    <author>tc={AF6FA42D-0BA5-4092-9E81-8BD1BE5EF65B}</author>
    <author>tc={20B1AD97-0D50-4C21-9240-D532966C3605}</author>
    <author>tc={29ECE4DD-CA3C-4F01-8527-4FE487354C5B}</author>
    <author>tc={9160E70E-B21C-4C9D-ABE2-218AAB739DD3}</author>
    <author>tc={424A554B-57B0-4973-80AB-51FC594D4122}</author>
    <author>tc={5F1AB32C-1F44-4E81-B151-D2228C493CCB}</author>
    <author>tc={AE64759D-0E4A-4D15-AF70-D052FF20B0D0}</author>
    <author>tc={C825E862-C562-459D-97D3-84B0E9E7D152}</author>
    <author>tc={013BEBCF-EC3D-4650-8273-4772C178D4FA}</author>
    <author>tc={4E73FE18-45CB-4A27-BB5A-CD4BB6981F95}</author>
    <author>tc={CC5030F9-FD6C-406C-A71E-C6FCA64C57DB}</author>
    <author>tc={DF2C6400-AFAE-44B7-AD3D-A65451C91D9D}</author>
    <author>tc={809F7CDD-AF3A-4C97-AC2B-93C715C3DCC5}</author>
    <author>tc={BDD81523-32F5-4DBB-9451-1636FCC9D4D8}</author>
    <author>tc={D2A0C0C7-076E-4384-BCE2-523D559C9C52}</author>
  </authors>
  <commentList>
    <comment ref="C13" authorId="0" shapeId="0" xr:uid="{61515524-42D3-4F8B-969E-FF4821F2E267}">
      <text>
        <t xml:space="preserve">[Threaded comment]
Your version of Excel allows you to read this threaded comment; however, any edits to it will get removed if the file is opened in a newer version of Excel. Learn more: https://go.microsoft.com/fwlink/?linkid=870924
Comment:
    This will be applied to future expenses. </t>
      </text>
    </comment>
    <comment ref="D17" authorId="1" shapeId="0" xr:uid="{4347A373-4CEA-443C-A610-B7DF35AC420B}">
      <text>
        <t xml:space="preserve">[Threaded comment]
Your version of Excel allows you to read this threaded comment; however, any edits to it will get removed if the file is opened in a newer version of Excel. Learn more: https://go.microsoft.com/fwlink/?linkid=870924
Comment:
    If not separated, enter reserves amounts in one line and put $0 in the others. </t>
      </text>
    </comment>
    <comment ref="E17" authorId="2" shapeId="0" xr:uid="{4F1494E1-4EDA-4D8A-830A-A27456E13116}">
      <text>
        <t>[Threaded comment]
Your version of Excel allows you to read this threaded comment; however, any edits to it will get removed if the file is opened in a newer version of Excel. Learn more: https://go.microsoft.com/fwlink/?linkid=870924
Comment:
    Level Funded = Reserves on Hand</t>
      </text>
    </comment>
    <comment ref="D18" authorId="3" shapeId="0" xr:uid="{ED93B19C-81B6-4972-AE8A-1642CF190E0A}">
      <text>
        <t>[Threaded comment]
Your version of Excel allows you to read this threaded comment; however, any edits to it will get removed if the file is opened in a newer version of Excel. Learn more: https://go.microsoft.com/fwlink/?linkid=870924
Comment:
    Should come from a capital improvement document, asset management plan or another resource on equipment replacement costs</t>
      </text>
    </comment>
    <comment ref="E18" authorId="4" shapeId="0" xr:uid="{45DB9C44-6112-43DC-B90F-55CFBE9AF210}">
      <text>
        <t>[Threaded comment]
Your version of Excel allows you to read this threaded comment; however, any edits to it will get removed if the file is opened in a newer version of Excel. Learn more: https://go.microsoft.com/fwlink/?linkid=870924
Comment:
    Should come from a capital improvement document, asset management plan or another resource on equipment replacement costs</t>
      </text>
    </comment>
    <comment ref="B19" authorId="5" shapeId="0" xr:uid="{A1C99003-9777-4F37-A7D0-1DD598BA9EE1}">
      <text>
        <t>[Threaded comment]
Your version of Excel allows you to read this threaded comment; however, any edits to it will get removed if the file is opened in a newer version of Excel. Learn more: https://go.microsoft.com/fwlink/?linkid=870924
Comment:
    Typically, 1 annual payment. Should be in the loan agreement or letter of conditions. Can be called Debt Reserve, Contingency Reserve, ect...</t>
      </text>
    </comment>
    <comment ref="B20" authorId="6" shapeId="0" xr:uid="{02BD8F83-1F9E-4463-97CA-B5A5316B1C16}">
      <text>
        <t xml:space="preserve">[Threaded comment]
Your version of Excel allows you to read this threaded comment; however, any edits to it will get removed if the file is opened in a newer version of Excel. Learn more: https://go.microsoft.com/fwlink/?linkid=870924
Comment:
    Most expensive or cost of most critical piece of equipment in your system. Need to consider installation costs as well. </t>
      </text>
    </comment>
    <comment ref="B21" authorId="7" shapeId="0" xr:uid="{07011C50-89F4-4498-A5A8-C5F9D2135F65}">
      <text>
        <t xml:space="preserve">[Threaded comment]
Your version of Excel allows you to read this threaded comment; however, any edits to it will get removed if the file is opened in a newer version of Excel. Learn more: https://go.microsoft.com/fwlink/?linkid=870924
Comment:
    Equals 1.5 times billing cycle expenses. </t>
      </text>
    </comment>
    <comment ref="E22" authorId="8" shapeId="0" xr:uid="{6EE5F60F-41C3-49F3-B78E-59AC535661FE}">
      <text>
        <t xml:space="preserve">[Threaded comment]
Your version of Excel allows you to read this threaded comment; however, any edits to it will get removed if the file is opened in a newer version of Excel. Learn more: https://go.microsoft.com/fwlink/?linkid=870924
Comment:
    Should = E42
</t>
      </text>
    </comment>
    <comment ref="C27" authorId="9" shapeId="0" xr:uid="{64C816C3-EB58-46D3-B4A1-1C628F915CCE}">
      <text>
        <t xml:space="preserve">[Threaded comment]
Your version of Excel allows you to read this threaded comment; however, any edits to it will get removed if the file is opened in a newer version of Excel. Learn more: https://go.microsoft.com/fwlink/?linkid=870924
Comment:
    If not separated, enter expenses in one line and put $0 in the others for that given year. </t>
      </text>
    </comment>
    <comment ref="B29" authorId="10" shapeId="0" xr:uid="{52333A90-EC3E-458F-8163-614C2870FDDE}">
      <text>
        <t xml:space="preserve">[Threaded comment]
Your version of Excel allows you to read this threaded comment; however, any edits to it will get removed if the file is opened in a newer version of Excel. Learn more: https://go.microsoft.com/fwlink/?linkid=870924
Comment:
    If expenses are not separated into these categories, enter expenses in one line and $0 in the other. </t>
      </text>
    </comment>
    <comment ref="B31" authorId="11" shapeId="0" xr:uid="{AF6FA42D-0BA5-4092-9E81-8BD1BE5EF65B}">
      <text>
        <t>[Threaded comment]
Your version of Excel allows you to read this threaded comment; however, any edits to it will get removed if the file is opened in a newer version of Excel. Learn more: https://go.microsoft.com/fwlink/?linkid=870924
Comment:
    Determined by funding award or other institutional agreement</t>
      </text>
    </comment>
    <comment ref="B32" authorId="12" shapeId="0" xr:uid="{20B1AD97-0D50-4C21-9240-D532966C3605}">
      <text>
        <t>[Threaded comment]
Your version of Excel allows you to read this threaded comment; however, any edits to it will get removed if the file is opened in a newer version of Excel. Learn more: https://go.microsoft.com/fwlink/?linkid=870924
Comment:
    This value =F22 thru J22</t>
      </text>
    </comment>
    <comment ref="C33" authorId="13" shapeId="0" xr:uid="{29ECE4DD-CA3C-4F01-8527-4FE487354C5B}">
      <text>
        <t>[Threaded comment]
Your version of Excel allows you to read this threaded comment; however, any edits to it will get removed if the file is opened in a newer version of Excel. Learn more: https://go.microsoft.com/fwlink/?linkid=870924
Comment:
    Value should = End of year actual expenses</t>
      </text>
    </comment>
    <comment ref="D33" authorId="14" shapeId="0" xr:uid="{9160E70E-B21C-4C9D-ABE2-218AAB739DD3}">
      <text>
        <t>[Threaded comment]
Your version of Excel allows you to read this threaded comment; however, any edits to it will get removed if the file is opened in a newer version of Excel. Learn more: https://go.microsoft.com/fwlink/?linkid=870924
Comment:
    Value should = End of year actual expenses</t>
      </text>
    </comment>
    <comment ref="E33" authorId="15" shapeId="0" xr:uid="{424A554B-57B0-4973-80AB-51FC594D4122}">
      <text>
        <t xml:space="preserve">[Threaded comment]
Your version of Excel allows you to read this threaded comment; however, any edits to it will get removed if the file is opened in a newer version of Excel. Learn more: https://go.microsoft.com/fwlink/?linkid=870924
Comment:
    Value should = Budget proposed expenses </t>
      </text>
    </comment>
    <comment ref="C37" authorId="16" shapeId="0" xr:uid="{5F1AB32C-1F44-4E81-B151-D2228C493CCB}">
      <text>
        <t>[Threaded comment]
Your version of Excel allows you to read this threaded comment; however, any edits to it will get removed if the file is opened in a newer version of Excel. Learn more: https://go.microsoft.com/fwlink/?linkid=870924
Comment:
    Value should = End of year actual revenues</t>
      </text>
    </comment>
    <comment ref="B40" authorId="17" shapeId="0" xr:uid="{AE64759D-0E4A-4D15-AF70-D052FF20B0D0}">
      <text>
        <t>[Threaded comment]
Your version of Excel allows you to read this threaded comment; however, any edits to it will get removed if the file is opened in a newer version of Excel. Learn more: https://go.microsoft.com/fwlink/?linkid=870924
Comment:
    If No then annual expenses exceed revenue - need to increase revenue or decrease expenses</t>
      </text>
    </comment>
    <comment ref="E42" authorId="18" shapeId="0" xr:uid="{C825E862-C562-459D-97D3-84B0E9E7D152}">
      <text>
        <t>[Threaded comment]
Your version of Excel allows you to read this threaded comment; however, any edits to it will get removed if the file is opened in a newer version of Excel. Learn more: https://go.microsoft.com/fwlink/?linkid=870924
Comment:
    Value should = E22</t>
      </text>
    </comment>
    <comment ref="B44" authorId="19" shapeId="0" xr:uid="{013BEBCF-EC3D-4650-8273-4772C178D4FA}">
      <text>
        <t xml:space="preserve">[Threaded comment]
Your version of Excel allows you to read this threaded comment; however, any edits to it will get removed if the file is opened in a newer version of Excel. Learn more: https://go.microsoft.com/fwlink/?linkid=870924
Comment:
    If no, the chosen contribution to reserves if not being fully funded. Meaning F42 less than F24. 
</t>
      </text>
    </comment>
    <comment ref="B45" authorId="20" shapeId="0" xr:uid="{4E73FE18-45CB-4A27-BB5A-CD4BB6981F95}">
      <text>
        <t xml:space="preserve">[Threaded comment]
Your version of Excel allows you to read this threaded comment; however, any edits to it will get removed if the file is opened in a newer version of Excel. Learn more: https://go.microsoft.com/fwlink/?linkid=870924
Comment:
    No is preferred. If yes, reserves are being used to pay for expenses - this isn't a bad thing if this was planned for. 
</t>
      </text>
    </comment>
    <comment ref="B48" authorId="21" shapeId="0" xr:uid="{CC5030F9-FD6C-406C-A71E-C6FCA64C57DB}">
      <text>
        <t xml:space="preserve">[Threaded comment]
Your version of Excel allows you to read this threaded comment; however, any edits to it will get removed if the file is opened in a newer version of Excel. Learn more: https://go.microsoft.com/fwlink/?linkid=870924
Comment:
    If "Try Again", bills are not being paid (row 40) but reserves are funded as wanted (row 44). Revenue should be adjusted so that bills are being paid. 
Based on end of year cash and contributions to reserves. </t>
      </text>
    </comment>
    <comment ref="B54" authorId="22" shapeId="0" xr:uid="{DF2C6400-AFAE-44B7-AD3D-A65451C91D9D}">
      <text>
        <t xml:space="preserve">[Threaded comment]
Your version of Excel allows you to read this threaded comment; however, any edits to it will get removed if the file is opened in a newer version of Excel. Learn more: https://go.microsoft.com/fwlink/?linkid=870924
Comment:
    Affordable water bills are typically between 1% - 2.5%. This is calculated using MHI and customer bill. </t>
      </text>
    </comment>
    <comment ref="B55" authorId="23" shapeId="0" xr:uid="{809F7CDD-AF3A-4C97-AC2B-93C715C3DCC5}">
      <text>
        <t xml:space="preserve">[Threaded comment]
Your version of Excel allows you to read this threaded comment; however, any edits to it will get removed if the file is opened in a newer version of Excel. Learn more: https://go.microsoft.com/fwlink/?linkid=870924
Comment:
    Takes Customer Revenue (row35) divided by 12 months divided by Number of Customers (C12). </t>
      </text>
    </comment>
    <comment ref="B57" authorId="24" shapeId="0" xr:uid="{BDD81523-32F5-4DBB-9451-1636FCC9D4D8}">
      <text>
        <t>[Threaded comment]
Your version of Excel allows you to read this threaded comment; however, any edits to it will get removed if the file is opened in a newer version of Excel. Learn more: https://go.microsoft.com/fwlink/?linkid=870924
Comment:
    = Current bill (F55) + increase needed (F52)</t>
      </text>
    </comment>
    <comment ref="B60" authorId="25" shapeId="0" xr:uid="{D2A0C0C7-076E-4384-BCE2-523D559C9C52}">
      <text>
        <t xml:space="preserve">[Threaded comment]
Your version of Excel allows you to read this threaded comment; however, any edits to it will get removed if the file is opened in a newer version of Excel. Learn more: https://go.microsoft.com/fwlink/?linkid=870924
Comment:
    Cells will be colored (Good) dark green, light green, yellow, orange, or red (Bad). </t>
      </text>
    </comment>
  </commentList>
</comments>
</file>

<file path=xl/sharedStrings.xml><?xml version="1.0" encoding="utf-8"?>
<sst xmlns="http://schemas.openxmlformats.org/spreadsheetml/2006/main" count="90" uniqueCount="77">
  <si>
    <t>password is:</t>
  </si>
  <si>
    <t>great</t>
  </si>
  <si>
    <t>When</t>
  </si>
  <si>
    <t>Who</t>
  </si>
  <si>
    <t>What</t>
  </si>
  <si>
    <t>8.28.2025</t>
  </si>
  <si>
    <t>Rita and Ty</t>
  </si>
  <si>
    <t xml:space="preserve">Created model </t>
  </si>
  <si>
    <t>9.11.2025</t>
  </si>
  <si>
    <t>Rita</t>
  </si>
  <si>
    <t>Aesthetic edits</t>
  </si>
  <si>
    <t>Year 1 Chart data</t>
  </si>
  <si>
    <t>5 year projection Chart data</t>
  </si>
  <si>
    <t>Scale</t>
  </si>
  <si>
    <t>Value</t>
  </si>
  <si>
    <t>Specification</t>
  </si>
  <si>
    <t>Minimum</t>
  </si>
  <si>
    <t>Thickness</t>
  </si>
  <si>
    <t>Good</t>
  </si>
  <si>
    <t>Leftover</t>
  </si>
  <si>
    <t>At Risk</t>
  </si>
  <si>
    <t>Concerning</t>
  </si>
  <si>
    <t>Critical</t>
  </si>
  <si>
    <t>Maximum</t>
  </si>
  <si>
    <t>RCAC Basic Financial Health Analysis 2025</t>
  </si>
  <si>
    <t>Key</t>
  </si>
  <si>
    <t>Input Data</t>
  </si>
  <si>
    <t>Calculated Results</t>
  </si>
  <si>
    <t>Notes Area</t>
  </si>
  <si>
    <t>Current Year</t>
  </si>
  <si>
    <t xml:space="preserve">Median Houehold income </t>
  </si>
  <si>
    <t>Number of Customers</t>
  </si>
  <si>
    <t xml:space="preserve">Percentage Inflation </t>
  </si>
  <si>
    <t>Reserves</t>
  </si>
  <si>
    <t>Contributions Each Year To Fully Fund</t>
  </si>
  <si>
    <t>Total Needed Over The Next 5 Years</t>
  </si>
  <si>
    <t>Level Funded</t>
  </si>
  <si>
    <t>Notes</t>
  </si>
  <si>
    <t>Reserves for Asset Replacement</t>
  </si>
  <si>
    <t>Reserves for Loans</t>
  </si>
  <si>
    <t>Reserves for Emergencies</t>
  </si>
  <si>
    <t>Reserves for Ops.</t>
  </si>
  <si>
    <t>Sum</t>
  </si>
  <si>
    <t>Does Level Funded Equal Reserves On Hand?</t>
  </si>
  <si>
    <t xml:space="preserve">It probably should be equal... </t>
  </si>
  <si>
    <t>Total Reserves Projected</t>
  </si>
  <si>
    <t>Budget Information</t>
  </si>
  <si>
    <t>Actuals</t>
  </si>
  <si>
    <t>Budget</t>
  </si>
  <si>
    <t>Projected</t>
  </si>
  <si>
    <t>Current Budget Information</t>
  </si>
  <si>
    <t>Operation and Maintence Costs</t>
  </si>
  <si>
    <t>Administrative Expenses</t>
  </si>
  <si>
    <t>Total Annual Debt Payments</t>
  </si>
  <si>
    <t>Reserve Contributions</t>
  </si>
  <si>
    <t>Total Expenses</t>
  </si>
  <si>
    <t>Customer Revenue</t>
  </si>
  <si>
    <t>Other Revenues</t>
  </si>
  <si>
    <t xml:space="preserve">Total Revenue </t>
  </si>
  <si>
    <t>End of Year Cash</t>
  </si>
  <si>
    <t>Are Bills Being Paid?</t>
  </si>
  <si>
    <t>Reserves on Hand</t>
  </si>
  <si>
    <t>Reserves Funded as Wanted?</t>
  </si>
  <si>
    <t>Are Reserves Being Used to Pay Bills?</t>
  </si>
  <si>
    <t>Over or Under Reserve Target?</t>
  </si>
  <si>
    <t>Is Revenue Sufficient?</t>
  </si>
  <si>
    <t>If Unlikely or No  ↓↓↓</t>
  </si>
  <si>
    <t>% Revenue Increase for Sufficient Revenue</t>
  </si>
  <si>
    <t>Per Customer Average Annual Bill Increase</t>
  </si>
  <si>
    <t>Per Customer Average Monthly Bill Increase</t>
  </si>
  <si>
    <t>Affordability of Current Monthly Bill</t>
  </si>
  <si>
    <t>Current Average Monthly Bill</t>
  </si>
  <si>
    <t>Affordability of Average Monthly Bill for Sufficient Revenue</t>
  </si>
  <si>
    <t>Average Monthly Bill for Sufficient Revenue</t>
  </si>
  <si>
    <t>Financial Health</t>
  </si>
  <si>
    <t>10.16.2025</t>
  </si>
  <si>
    <t xml:space="preserve">Adjusted row 50 - 52 to return 0 instead of NA to help with other calculations in workbook.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</si>
</sst>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164" formatCode="_([$$-409]* #,##0.00_);_([$$-409]* \(#,##0.00\);_([$$-409]* &quot;-&quot;??_);_(@_)"/>
    <numFmt numFmtId="165" formatCode="_([$$-409]* #,##0_);_([$$-409]* \(#,##0\);_([$$-409]* &quot;-&quot;??_);_(@_)"/>
    <numFmt numFmtId="166" formatCode="_(&quot;$&quot;* #,##0_);_(&quot;$&quot;* \(#,##0\);_(&quot;$&quot;* &quot;-&quot;??_);_(@_)"/>
    <numFmt numFmtId="167" formatCode="&quot;$&quot;#,##0;\-&quot;$&quot;#,##0"/>
    <numFmt numFmtId="168" formatCode="&quot;$&quot;#,##0.00"/>
    <numFmt numFmtId="169" formatCode="&quot;$&quot;#,##0.00;\-&quot;$&quot;#,##0.00"/>
  </numFmts>
  <fonts count="9" x14ac:knownFonts="1">
    <font>
      <sz val="11"/>
      <color theme="1"/>
      <name val="Aptos Narrow"/>
      <family val="2"/>
      <scheme val="minor"/>
    </font>
    <font>
      <sz val="11"/>
      <color theme="1"/>
      <name val="Aptos Narrow"/>
      <family val="2"/>
      <scheme val="minor"/>
    </font>
    <font>
      <b/>
      <sz val="11"/>
      <color theme="1"/>
      <name val="Aptos Narrow"/>
      <family val="2"/>
      <scheme val="minor"/>
    </font>
    <font>
      <b/>
      <sz val="12"/>
      <color theme="1"/>
      <name val="Aptos Narrow"/>
      <family val="2"/>
      <scheme val="minor"/>
    </font>
    <font>
      <sz val="12"/>
      <color theme="1"/>
      <name val="Aptos Narrow"/>
      <family val="2"/>
      <scheme val="minor"/>
    </font>
    <font>
      <sz val="12"/>
      <color rgb="FF000000"/>
      <name val="Aptos Narrow"/>
      <family val="2"/>
      <scheme val="minor"/>
    </font>
    <font>
      <b/>
      <sz val="20"/>
      <color theme="0"/>
      <name val="Aptos Narrow"/>
      <family val="2"/>
      <scheme val="minor"/>
    </font>
    <font>
      <b/>
      <sz val="14"/>
      <color theme="1"/>
      <name val="Aptos Narrow"/>
      <family val="2"/>
      <scheme val="minor"/>
    </font>
    <font>
      <sz val="14"/>
      <color theme="1"/>
      <name val="Aptos Narrow"/>
      <family val="2"/>
      <scheme val="minor"/>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rgb="FF497527"/>
        <bgColor indexed="64"/>
      </patternFill>
    </fill>
    <fill>
      <patternFill patternType="solid">
        <fgColor theme="8" tint="0.79998168889431442"/>
        <bgColor indexed="64"/>
      </patternFill>
    </fill>
  </fills>
  <borders count="8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medium">
        <color rgb="FF000000"/>
      </top>
      <bottom style="medium">
        <color rgb="FF000000"/>
      </bottom>
      <diagonal/>
    </border>
    <border>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right/>
      <top style="medium">
        <color rgb="FF000000"/>
      </top>
      <bottom style="thin">
        <color rgb="FF000000"/>
      </bottom>
      <diagonal/>
    </border>
    <border>
      <left style="medium">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medium">
        <color rgb="FF000000"/>
      </top>
      <bottom/>
      <diagonal/>
    </border>
    <border>
      <left style="thin">
        <color indexed="64"/>
      </left>
      <right style="thin">
        <color indexed="64"/>
      </right>
      <top style="medium">
        <color rgb="FF000000"/>
      </top>
      <bottom style="thin">
        <color indexed="64"/>
      </bottom>
      <diagonal/>
    </border>
    <border>
      <left style="thin">
        <color rgb="FF000000"/>
      </left>
      <right/>
      <top style="thin">
        <color rgb="FF000000"/>
      </top>
      <bottom style="thin">
        <color rgb="FF000000"/>
      </bottom>
      <diagonal/>
    </border>
    <border>
      <left/>
      <right/>
      <top/>
      <bottom style="medium">
        <color rgb="FF000000"/>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rgb="FF000000"/>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thin">
        <color rgb="FF000000"/>
      </right>
      <top style="medium">
        <color rgb="FF000000"/>
      </top>
      <bottom style="medium">
        <color indexed="64"/>
      </bottom>
      <diagonal/>
    </border>
    <border>
      <left style="thin">
        <color rgb="FF000000"/>
      </left>
      <right style="thin">
        <color rgb="FF000000"/>
      </right>
      <top style="medium">
        <color rgb="FF000000"/>
      </top>
      <bottom style="medium">
        <color indexed="64"/>
      </bottom>
      <diagonal/>
    </border>
    <border>
      <left style="thin">
        <color rgb="FF000000"/>
      </left>
      <right style="medium">
        <color indexed="64"/>
      </right>
      <top style="medium">
        <color rgb="FF000000"/>
      </top>
      <bottom style="medium">
        <color indexed="64"/>
      </bottom>
      <diagonal/>
    </border>
    <border>
      <left style="thin">
        <color indexed="64"/>
      </left>
      <right style="thin">
        <color indexed="64"/>
      </right>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indexed="64"/>
      </right>
      <top style="medium">
        <color rgb="FF000000"/>
      </top>
      <bottom style="thin">
        <color indexed="64"/>
      </bottom>
      <diagonal/>
    </border>
    <border>
      <left style="medium">
        <color indexed="64"/>
      </left>
      <right/>
      <top style="medium">
        <color rgb="FF000000"/>
      </top>
      <bottom style="medium">
        <color rgb="FF000000"/>
      </bottom>
      <diagonal/>
    </border>
    <border>
      <left style="medium">
        <color indexed="64"/>
      </left>
      <right/>
      <top style="medium">
        <color rgb="FF000000"/>
      </top>
      <bottom style="thin">
        <color rgb="FF000000"/>
      </bottom>
      <diagonal/>
    </border>
    <border>
      <left style="medium">
        <color indexed="64"/>
      </left>
      <right/>
      <top style="thin">
        <color rgb="FF000000"/>
      </top>
      <bottom style="thin">
        <color rgb="FF000000"/>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diagonal/>
    </border>
    <border>
      <left/>
      <right style="medium">
        <color indexed="64"/>
      </right>
      <top style="thin">
        <color indexed="64"/>
      </top>
      <bottom style="thin">
        <color indexed="64"/>
      </bottom>
      <diagonal/>
    </border>
    <border>
      <left style="thin">
        <color indexed="64"/>
      </left>
      <right style="medium">
        <color indexed="64"/>
      </right>
      <top style="medium">
        <color rgb="FF000000"/>
      </top>
      <bottom style="thin">
        <color indexed="64"/>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thin">
        <color rgb="FF000000"/>
      </right>
      <top style="medium">
        <color indexed="64"/>
      </top>
      <bottom style="medium">
        <color rgb="FF000000"/>
      </bottom>
      <diagonal/>
    </border>
    <border>
      <left style="thin">
        <color rgb="FF000000"/>
      </left>
      <right style="thin">
        <color rgb="FF000000"/>
      </right>
      <top style="medium">
        <color indexed="64"/>
      </top>
      <bottom style="medium">
        <color rgb="FF000000"/>
      </bottom>
      <diagonal/>
    </border>
    <border>
      <left style="thin">
        <color rgb="FF000000"/>
      </left>
      <right style="medium">
        <color indexed="64"/>
      </right>
      <top style="medium">
        <color indexed="64"/>
      </top>
      <bottom style="medium">
        <color rgb="FF000000"/>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diagonal/>
    </border>
    <border>
      <left style="thin">
        <color rgb="FF000000"/>
      </left>
      <right style="medium">
        <color indexed="64"/>
      </right>
      <top style="medium">
        <color rgb="FF000000"/>
      </top>
      <bottom/>
      <diagonal/>
    </border>
    <border>
      <left style="thin">
        <color rgb="FF000000"/>
      </left>
      <right/>
      <top style="medium">
        <color indexed="64"/>
      </top>
      <bottom style="thin">
        <color rgb="FF000000"/>
      </bottom>
      <diagonal/>
    </border>
    <border>
      <left style="thin">
        <color rgb="FF000000"/>
      </left>
      <right/>
      <top style="thin">
        <color rgb="FF000000"/>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95">
    <xf numFmtId="0" fontId="0" fillId="0" borderId="0" xfId="0"/>
    <xf numFmtId="0" fontId="0" fillId="0" borderId="0" xfId="0" applyAlignment="1">
      <alignment horizontal="center"/>
    </xf>
    <xf numFmtId="0" fontId="0" fillId="0" borderId="5" xfId="0" applyBorder="1"/>
    <xf numFmtId="10" fontId="0" fillId="0" borderId="6" xfId="0" applyNumberFormat="1" applyBorder="1"/>
    <xf numFmtId="10" fontId="0" fillId="0" borderId="0" xfId="0" applyNumberFormat="1"/>
    <xf numFmtId="0" fontId="0" fillId="0" borderId="6" xfId="0" applyBorder="1"/>
    <xf numFmtId="0" fontId="0" fillId="0" borderId="17" xfId="0" applyBorder="1"/>
    <xf numFmtId="0" fontId="0" fillId="0" borderId="7" xfId="0" applyBorder="1"/>
    <xf numFmtId="0" fontId="0" fillId="0" borderId="18" xfId="0" applyBorder="1"/>
    <xf numFmtId="0" fontId="0" fillId="0" borderId="8" xfId="0" applyBorder="1"/>
    <xf numFmtId="0" fontId="2" fillId="0" borderId="8" xfId="0" applyFont="1" applyBorder="1"/>
    <xf numFmtId="0" fontId="3" fillId="0" borderId="15" xfId="0" applyFont="1" applyBorder="1" applyAlignment="1">
      <alignment horizontal="center"/>
    </xf>
    <xf numFmtId="0" fontId="3" fillId="0" borderId="22" xfId="0" applyFont="1" applyBorder="1" applyAlignment="1">
      <alignment horizontal="center"/>
    </xf>
    <xf numFmtId="167" fontId="4" fillId="4" borderId="1" xfId="1" applyNumberFormat="1" applyFont="1" applyFill="1" applyBorder="1" applyAlignment="1">
      <alignment horizontal="center"/>
    </xf>
    <xf numFmtId="167" fontId="4" fillId="3" borderId="1" xfId="1" applyNumberFormat="1" applyFont="1" applyFill="1" applyBorder="1" applyAlignment="1">
      <alignment horizontal="center"/>
    </xf>
    <xf numFmtId="167" fontId="3" fillId="3" borderId="1" xfId="1" applyNumberFormat="1" applyFont="1" applyFill="1" applyBorder="1" applyAlignment="1">
      <alignment horizontal="center"/>
    </xf>
    <xf numFmtId="167" fontId="3" fillId="3" borderId="8" xfId="1" applyNumberFormat="1" applyFont="1" applyFill="1" applyBorder="1" applyAlignment="1">
      <alignment horizontal="center"/>
    </xf>
    <xf numFmtId="10" fontId="4" fillId="3" borderId="8" xfId="0" applyNumberFormat="1" applyFont="1" applyFill="1" applyBorder="1" applyAlignment="1">
      <alignment horizontal="center"/>
    </xf>
    <xf numFmtId="164" fontId="4" fillId="3" borderId="8" xfId="0" applyNumberFormat="1" applyFont="1" applyFill="1" applyBorder="1" applyAlignment="1">
      <alignment horizontal="center"/>
    </xf>
    <xf numFmtId="10" fontId="3" fillId="3" borderId="21" xfId="0" applyNumberFormat="1" applyFont="1" applyFill="1" applyBorder="1" applyAlignment="1">
      <alignment horizontal="center"/>
    </xf>
    <xf numFmtId="0" fontId="4" fillId="0" borderId="27" xfId="0" applyFont="1" applyBorder="1"/>
    <xf numFmtId="0" fontId="4" fillId="4" borderId="28" xfId="0" applyFont="1" applyFill="1" applyBorder="1" applyAlignment="1">
      <alignment horizontal="center"/>
    </xf>
    <xf numFmtId="0" fontId="4" fillId="3" borderId="28" xfId="0" applyFont="1" applyFill="1" applyBorder="1" applyAlignment="1">
      <alignment horizontal="center"/>
    </xf>
    <xf numFmtId="0" fontId="4" fillId="0" borderId="29" xfId="0" applyFont="1" applyBorder="1"/>
    <xf numFmtId="0" fontId="0" fillId="7" borderId="30" xfId="0" applyFill="1" applyBorder="1" applyAlignment="1">
      <alignment horizontal="center"/>
    </xf>
    <xf numFmtId="166" fontId="4" fillId="4" borderId="23" xfId="1" applyNumberFormat="1" applyFont="1" applyFill="1" applyBorder="1" applyAlignment="1">
      <alignment horizontal="center"/>
    </xf>
    <xf numFmtId="1" fontId="4" fillId="4" borderId="23" xfId="1" applyNumberFormat="1" applyFont="1" applyFill="1" applyBorder="1" applyAlignment="1">
      <alignment horizontal="center"/>
    </xf>
    <xf numFmtId="0" fontId="4" fillId="7" borderId="1" xfId="0" applyFont="1" applyFill="1" applyBorder="1" applyAlignment="1">
      <alignment horizontal="left"/>
    </xf>
    <xf numFmtId="0" fontId="4" fillId="0" borderId="0" xfId="0" applyFont="1"/>
    <xf numFmtId="0" fontId="3" fillId="0" borderId="35" xfId="0" applyFont="1" applyBorder="1" applyAlignment="1">
      <alignment horizontal="center"/>
    </xf>
    <xf numFmtId="0" fontId="3" fillId="0" borderId="36" xfId="0" applyFont="1" applyBorder="1" applyAlignment="1">
      <alignment horizontal="center"/>
    </xf>
    <xf numFmtId="0" fontId="3" fillId="0" borderId="37" xfId="0" applyFont="1" applyBorder="1" applyAlignment="1">
      <alignment horizontal="center" wrapText="1"/>
    </xf>
    <xf numFmtId="0" fontId="3" fillId="0" borderId="38" xfId="0" applyFont="1" applyBorder="1" applyAlignment="1">
      <alignment horizontal="center"/>
    </xf>
    <xf numFmtId="0" fontId="3" fillId="0" borderId="39" xfId="0" applyFont="1" applyBorder="1" applyAlignment="1">
      <alignment horizontal="center"/>
    </xf>
    <xf numFmtId="0" fontId="4" fillId="0" borderId="40" xfId="0" applyFont="1" applyBorder="1"/>
    <xf numFmtId="0" fontId="4" fillId="3" borderId="41" xfId="0" applyFont="1" applyFill="1" applyBorder="1" applyAlignment="1">
      <alignment horizontal="left"/>
    </xf>
    <xf numFmtId="165" fontId="4" fillId="4" borderId="1" xfId="0" applyNumberFormat="1" applyFont="1" applyFill="1" applyBorder="1"/>
    <xf numFmtId="165" fontId="4" fillId="3" borderId="1" xfId="0" applyNumberFormat="1" applyFont="1" applyFill="1" applyBorder="1"/>
    <xf numFmtId="165" fontId="4" fillId="3" borderId="28" xfId="0" applyNumberFormat="1" applyFont="1" applyFill="1" applyBorder="1"/>
    <xf numFmtId="165" fontId="4" fillId="3" borderId="42" xfId="0" applyNumberFormat="1" applyFont="1" applyFill="1" applyBorder="1"/>
    <xf numFmtId="165" fontId="4" fillId="3" borderId="30" xfId="0" applyNumberFormat="1" applyFont="1" applyFill="1" applyBorder="1"/>
    <xf numFmtId="0" fontId="4" fillId="0" borderId="5" xfId="0" applyFont="1" applyBorder="1"/>
    <xf numFmtId="0" fontId="4" fillId="0" borderId="48" xfId="0" applyFont="1" applyBorder="1"/>
    <xf numFmtId="165" fontId="4" fillId="2" borderId="0" xfId="0" applyNumberFormat="1" applyFont="1" applyFill="1"/>
    <xf numFmtId="165" fontId="4" fillId="2" borderId="6" xfId="0" applyNumberFormat="1" applyFont="1" applyFill="1" applyBorder="1"/>
    <xf numFmtId="167" fontId="4" fillId="3" borderId="52" xfId="0" applyNumberFormat="1" applyFont="1" applyFill="1" applyBorder="1"/>
    <xf numFmtId="167" fontId="4" fillId="3" borderId="53" xfId="0" applyNumberFormat="1" applyFont="1" applyFill="1" applyBorder="1"/>
    <xf numFmtId="165" fontId="4" fillId="4" borderId="54" xfId="0" applyNumberFormat="1" applyFont="1" applyFill="1" applyBorder="1"/>
    <xf numFmtId="165" fontId="4" fillId="3" borderId="54" xfId="0" applyNumberFormat="1" applyFont="1" applyFill="1" applyBorder="1"/>
    <xf numFmtId="0" fontId="4" fillId="0" borderId="6" xfId="0" applyFont="1" applyBorder="1"/>
    <xf numFmtId="0" fontId="4" fillId="0" borderId="55" xfId="0" applyFont="1" applyBorder="1"/>
    <xf numFmtId="0" fontId="3" fillId="0" borderId="6" xfId="0" applyFont="1" applyBorder="1"/>
    <xf numFmtId="0" fontId="4" fillId="0" borderId="6" xfId="0" applyFont="1" applyBorder="1" applyAlignment="1">
      <alignment horizontal="center"/>
    </xf>
    <xf numFmtId="0" fontId="4" fillId="0" borderId="56" xfId="0" applyFont="1" applyBorder="1"/>
    <xf numFmtId="167" fontId="4" fillId="0" borderId="27" xfId="0" applyNumberFormat="1" applyFont="1" applyBorder="1"/>
    <xf numFmtId="167" fontId="3" fillId="0" borderId="27" xfId="0" applyNumberFormat="1" applyFont="1" applyBorder="1"/>
    <xf numFmtId="0" fontId="4" fillId="0" borderId="17" xfId="0" applyFont="1" applyBorder="1" applyAlignment="1">
      <alignment horizontal="center"/>
    </xf>
    <xf numFmtId="0" fontId="4" fillId="0" borderId="7" xfId="0" applyFont="1" applyBorder="1" applyAlignment="1">
      <alignment horizontal="center"/>
    </xf>
    <xf numFmtId="0" fontId="4" fillId="7" borderId="62" xfId="0" applyFont="1" applyFill="1" applyBorder="1" applyAlignment="1">
      <alignment horizontal="left"/>
    </xf>
    <xf numFmtId="167" fontId="3" fillId="0" borderId="31" xfId="0" applyNumberFormat="1" applyFont="1" applyBorder="1"/>
    <xf numFmtId="167" fontId="3" fillId="4" borderId="32" xfId="1" applyNumberFormat="1" applyFont="1" applyFill="1" applyBorder="1" applyAlignment="1">
      <alignment horizontal="center"/>
    </xf>
    <xf numFmtId="167" fontId="3" fillId="3" borderId="32" xfId="1" applyNumberFormat="1" applyFont="1" applyFill="1" applyBorder="1" applyAlignment="1"/>
    <xf numFmtId="167" fontId="3" fillId="3" borderId="33" xfId="1" applyNumberFormat="1" applyFont="1" applyFill="1" applyBorder="1" applyAlignment="1"/>
    <xf numFmtId="167" fontId="4" fillId="0" borderId="62" xfId="0" applyNumberFormat="1" applyFont="1" applyBorder="1"/>
    <xf numFmtId="167" fontId="3" fillId="2" borderId="62" xfId="0" applyNumberFormat="1" applyFont="1" applyFill="1" applyBorder="1"/>
    <xf numFmtId="0" fontId="3" fillId="0" borderId="6" xfId="0" applyFont="1" applyBorder="1" applyAlignment="1">
      <alignment horizontal="left"/>
    </xf>
    <xf numFmtId="0" fontId="3" fillId="0" borderId="63" xfId="0" applyFont="1" applyBorder="1" applyAlignment="1">
      <alignment horizontal="center"/>
    </xf>
    <xf numFmtId="167" fontId="4" fillId="3" borderId="28" xfId="1" applyNumberFormat="1" applyFont="1" applyFill="1" applyBorder="1" applyAlignment="1">
      <alignment horizontal="center"/>
    </xf>
    <xf numFmtId="167" fontId="4" fillId="4" borderId="28" xfId="1" applyNumberFormat="1" applyFont="1" applyFill="1" applyBorder="1" applyAlignment="1">
      <alignment horizontal="center"/>
    </xf>
    <xf numFmtId="167" fontId="3" fillId="3" borderId="28" xfId="1" applyNumberFormat="1" applyFont="1" applyFill="1" applyBorder="1" applyAlignment="1">
      <alignment horizontal="center"/>
    </xf>
    <xf numFmtId="167" fontId="3" fillId="0" borderId="29" xfId="0" applyNumberFormat="1" applyFont="1" applyBorder="1"/>
    <xf numFmtId="167" fontId="3" fillId="0" borderId="42" xfId="1" applyNumberFormat="1" applyFont="1" applyFill="1" applyBorder="1" applyAlignment="1">
      <alignment horizontal="center"/>
    </xf>
    <xf numFmtId="167" fontId="3" fillId="0" borderId="30" xfId="1" applyNumberFormat="1" applyFont="1" applyFill="1" applyBorder="1" applyAlignment="1">
      <alignment horizontal="center"/>
    </xf>
    <xf numFmtId="165" fontId="4" fillId="3" borderId="65" xfId="0" applyNumberFormat="1" applyFont="1" applyFill="1" applyBorder="1"/>
    <xf numFmtId="0" fontId="4" fillId="0" borderId="66" xfId="0" applyFont="1" applyBorder="1"/>
    <xf numFmtId="0" fontId="4" fillId="0" borderId="69" xfId="0" applyFont="1" applyBorder="1"/>
    <xf numFmtId="167" fontId="3" fillId="0" borderId="74" xfId="1" applyNumberFormat="1" applyFont="1" applyFill="1" applyBorder="1" applyAlignment="1">
      <alignment horizontal="center"/>
    </xf>
    <xf numFmtId="167" fontId="3" fillId="0" borderId="67" xfId="1" applyNumberFormat="1" applyFont="1" applyFill="1" applyBorder="1" applyAlignment="1">
      <alignment horizontal="center"/>
    </xf>
    <xf numFmtId="167" fontId="3" fillId="3" borderId="68" xfId="1" applyNumberFormat="1" applyFont="1" applyFill="1" applyBorder="1" applyAlignment="1">
      <alignment horizontal="center"/>
    </xf>
    <xf numFmtId="167" fontId="4" fillId="3" borderId="78" xfId="1" applyNumberFormat="1" applyFont="1" applyFill="1" applyBorder="1" applyAlignment="1">
      <alignment horizontal="center"/>
    </xf>
    <xf numFmtId="167" fontId="4" fillId="3" borderId="70" xfId="1" applyNumberFormat="1" applyFont="1" applyFill="1" applyBorder="1" applyAlignment="1">
      <alignment horizontal="center"/>
    </xf>
    <xf numFmtId="0" fontId="3" fillId="0" borderId="82" xfId="0" applyFont="1" applyBorder="1" applyAlignment="1">
      <alignment horizontal="center"/>
    </xf>
    <xf numFmtId="0" fontId="3" fillId="0" borderId="83" xfId="0" applyFont="1" applyBorder="1" applyAlignment="1">
      <alignment horizontal="center"/>
    </xf>
    <xf numFmtId="164" fontId="4" fillId="3" borderId="78" xfId="0" applyNumberFormat="1" applyFont="1" applyFill="1" applyBorder="1" applyAlignment="1">
      <alignment horizontal="center"/>
    </xf>
    <xf numFmtId="10" fontId="4" fillId="3" borderId="74" xfId="0" applyNumberFormat="1" applyFont="1" applyFill="1" applyBorder="1" applyAlignment="1">
      <alignment horizontal="center"/>
    </xf>
    <xf numFmtId="10" fontId="4" fillId="3" borderId="67" xfId="0" applyNumberFormat="1" applyFont="1" applyFill="1" applyBorder="1" applyAlignment="1">
      <alignment horizontal="center"/>
    </xf>
    <xf numFmtId="10" fontId="3" fillId="3" borderId="86" xfId="0" applyNumberFormat="1" applyFont="1" applyFill="1" applyBorder="1" applyAlignment="1">
      <alignment horizontal="center"/>
    </xf>
    <xf numFmtId="168" fontId="3" fillId="3" borderId="78" xfId="0" applyNumberFormat="1" applyFont="1" applyFill="1" applyBorder="1" applyAlignment="1">
      <alignment horizontal="center"/>
    </xf>
    <xf numFmtId="168" fontId="3" fillId="3" borderId="70" xfId="0" applyNumberFormat="1" applyFont="1" applyFill="1" applyBorder="1" applyAlignment="1">
      <alignment horizontal="center"/>
    </xf>
    <xf numFmtId="0" fontId="4" fillId="2" borderId="0" xfId="0" applyFont="1" applyFill="1"/>
    <xf numFmtId="0" fontId="3" fillId="0" borderId="34" xfId="0" applyFont="1" applyBorder="1" applyAlignment="1">
      <alignment horizontal="center"/>
    </xf>
    <xf numFmtId="0" fontId="4" fillId="7" borderId="62" xfId="0" applyFont="1" applyFill="1" applyBorder="1"/>
    <xf numFmtId="0" fontId="4" fillId="4" borderId="87" xfId="0" applyFont="1" applyFill="1" applyBorder="1" applyAlignment="1">
      <alignment horizontal="center"/>
    </xf>
    <xf numFmtId="9" fontId="4" fillId="4" borderId="88" xfId="2" applyFont="1" applyFill="1" applyBorder="1" applyAlignment="1">
      <alignment horizontal="center"/>
    </xf>
    <xf numFmtId="168" fontId="3" fillId="3" borderId="77" xfId="0" applyNumberFormat="1" applyFont="1" applyFill="1" applyBorder="1" applyAlignment="1">
      <alignment horizontal="center"/>
    </xf>
    <xf numFmtId="169" fontId="4" fillId="3" borderId="16" xfId="0" applyNumberFormat="1" applyFont="1" applyFill="1" applyBorder="1" applyAlignment="1">
      <alignment horizontal="center"/>
    </xf>
    <xf numFmtId="169" fontId="4" fillId="3" borderId="85" xfId="0" applyNumberFormat="1" applyFont="1" applyFill="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0" xfId="0"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4" fillId="0" borderId="3" xfId="0" applyFont="1" applyBorder="1" applyAlignment="1">
      <alignment horizontal="center"/>
    </xf>
    <xf numFmtId="0" fontId="4" fillId="0" borderId="0" xfId="0" applyFont="1" applyAlignment="1">
      <alignment horizontal="center"/>
    </xf>
    <xf numFmtId="0" fontId="4" fillId="7" borderId="1" xfId="0" applyFont="1" applyFill="1" applyBorder="1" applyAlignment="1">
      <alignment horizontal="left"/>
    </xf>
    <xf numFmtId="0" fontId="4" fillId="0" borderId="64" xfId="0" applyFont="1" applyBorder="1" applyAlignment="1">
      <alignment horizontal="center"/>
    </xf>
    <xf numFmtId="0" fontId="4" fillId="0" borderId="6" xfId="0" applyFont="1" applyBorder="1" applyAlignment="1">
      <alignment horizontal="center"/>
    </xf>
    <xf numFmtId="166" fontId="4" fillId="0" borderId="5" xfId="0" applyNumberFormat="1" applyFont="1" applyBorder="1" applyAlignment="1">
      <alignment horizontal="center"/>
    </xf>
    <xf numFmtId="166" fontId="4" fillId="0" borderId="0" xfId="0" applyNumberFormat="1" applyFont="1" applyAlignment="1">
      <alignment horizontal="center"/>
    </xf>
    <xf numFmtId="166" fontId="4" fillId="0" borderId="6" xfId="0" applyNumberFormat="1" applyFont="1" applyBorder="1" applyAlignment="1">
      <alignment horizontal="center"/>
    </xf>
    <xf numFmtId="0" fontId="4" fillId="0" borderId="5" xfId="0" applyFont="1" applyBorder="1" applyAlignment="1">
      <alignment horizontal="center"/>
    </xf>
    <xf numFmtId="0" fontId="4" fillId="2" borderId="5" xfId="0" applyFont="1" applyFill="1" applyBorder="1" applyAlignment="1">
      <alignment horizontal="center"/>
    </xf>
    <xf numFmtId="0" fontId="4" fillId="2" borderId="0" xfId="0" applyFont="1" applyFill="1" applyAlignment="1">
      <alignment horizontal="center"/>
    </xf>
    <xf numFmtId="0" fontId="4" fillId="2" borderId="6" xfId="0" applyFont="1" applyFill="1" applyBorder="1" applyAlignment="1">
      <alignment horizontal="center"/>
    </xf>
    <xf numFmtId="0" fontId="4" fillId="0" borderId="17" xfId="0" applyFont="1" applyBorder="1" applyAlignment="1">
      <alignment horizontal="center"/>
    </xf>
    <xf numFmtId="0" fontId="4" fillId="0" borderId="7" xfId="0" applyFont="1" applyBorder="1" applyAlignment="1">
      <alignment horizontal="center"/>
    </xf>
    <xf numFmtId="0" fontId="4" fillId="0" borderId="18" xfId="0" applyFont="1" applyBorder="1" applyAlignment="1">
      <alignment horizontal="center"/>
    </xf>
    <xf numFmtId="0" fontId="4" fillId="0" borderId="46" xfId="0" applyFont="1" applyBorder="1" applyAlignment="1">
      <alignment horizontal="left"/>
    </xf>
    <xf numFmtId="0" fontId="4" fillId="0" borderId="47" xfId="0" applyFont="1" applyBorder="1" applyAlignment="1">
      <alignment horizontal="left"/>
    </xf>
    <xf numFmtId="0" fontId="4" fillId="0" borderId="49" xfId="0" applyFont="1" applyBorder="1" applyAlignment="1">
      <alignment horizontal="left"/>
    </xf>
    <xf numFmtId="0" fontId="4" fillId="0" borderId="50" xfId="0" applyFont="1" applyBorder="1" applyAlignment="1">
      <alignment horizontal="left"/>
    </xf>
    <xf numFmtId="0" fontId="4" fillId="0" borderId="51" xfId="0" applyFont="1" applyBorder="1" applyAlignment="1">
      <alignment horizontal="left"/>
    </xf>
    <xf numFmtId="0" fontId="7" fillId="0" borderId="31" xfId="0" applyFont="1" applyBorder="1" applyAlignment="1">
      <alignment horizontal="center"/>
    </xf>
    <xf numFmtId="0" fontId="7" fillId="0" borderId="32" xfId="0" applyFont="1" applyBorder="1" applyAlignment="1">
      <alignment horizontal="center"/>
    </xf>
    <xf numFmtId="0" fontId="7" fillId="0" borderId="33" xfId="0" applyFont="1" applyBorder="1" applyAlignment="1">
      <alignment horizontal="center"/>
    </xf>
    <xf numFmtId="0" fontId="4" fillId="0" borderId="2" xfId="0" applyFont="1" applyBorder="1" applyAlignment="1">
      <alignment horizontal="center"/>
    </xf>
    <xf numFmtId="0" fontId="4" fillId="0" borderId="4" xfId="0" applyFont="1" applyBorder="1" applyAlignment="1">
      <alignment horizontal="center"/>
    </xf>
    <xf numFmtId="0" fontId="4" fillId="0" borderId="48" xfId="0" applyFont="1" applyBorder="1" applyAlignment="1">
      <alignment horizontal="center"/>
    </xf>
    <xf numFmtId="0" fontId="4" fillId="0" borderId="24" xfId="0" applyFont="1" applyBorder="1" applyAlignment="1">
      <alignment horizontal="center"/>
    </xf>
    <xf numFmtId="167" fontId="3" fillId="2" borderId="45" xfId="0" applyNumberFormat="1" applyFont="1" applyFill="1" applyBorder="1" applyAlignment="1">
      <alignment horizontal="center"/>
    </xf>
    <xf numFmtId="167" fontId="3" fillId="2" borderId="19" xfId="0" applyNumberFormat="1" applyFont="1" applyFill="1" applyBorder="1" applyAlignment="1">
      <alignment horizontal="center"/>
    </xf>
    <xf numFmtId="167" fontId="3" fillId="2" borderId="62" xfId="0" applyNumberFormat="1" applyFont="1" applyFill="1" applyBorder="1" applyAlignment="1">
      <alignment horizontal="center"/>
    </xf>
    <xf numFmtId="167" fontId="4" fillId="0" borderId="5" xfId="0" applyNumberFormat="1" applyFont="1" applyBorder="1" applyAlignment="1">
      <alignment horizontal="center"/>
    </xf>
    <xf numFmtId="167" fontId="4" fillId="0" borderId="0" xfId="0" applyNumberFormat="1" applyFont="1" applyAlignment="1">
      <alignment horizontal="center"/>
    </xf>
    <xf numFmtId="167" fontId="4" fillId="0" borderId="6" xfId="0" applyNumberFormat="1" applyFont="1" applyBorder="1" applyAlignment="1">
      <alignment horizontal="center"/>
    </xf>
    <xf numFmtId="167" fontId="4" fillId="0" borderId="45" xfId="0" applyNumberFormat="1" applyFont="1" applyBorder="1" applyAlignment="1">
      <alignment horizontal="center"/>
    </xf>
    <xf numFmtId="167" fontId="4" fillId="0" borderId="19" xfId="0" applyNumberFormat="1" applyFont="1" applyBorder="1" applyAlignment="1">
      <alignment horizontal="center"/>
    </xf>
    <xf numFmtId="167" fontId="4" fillId="0" borderId="62" xfId="0" applyNumberFormat="1" applyFont="1" applyBorder="1" applyAlignment="1">
      <alignment horizontal="center"/>
    </xf>
    <xf numFmtId="0" fontId="4" fillId="5" borderId="60" xfId="0" applyFont="1" applyFill="1" applyBorder="1" applyAlignment="1">
      <alignment horizontal="left"/>
    </xf>
    <xf numFmtId="0" fontId="4" fillId="5" borderId="13" xfId="0" applyFont="1" applyFill="1" applyBorder="1" applyAlignment="1">
      <alignment horizontal="left"/>
    </xf>
    <xf numFmtId="0" fontId="4" fillId="5" borderId="84" xfId="0" applyFont="1" applyFill="1" applyBorder="1" applyAlignment="1">
      <alignment horizontal="left"/>
    </xf>
    <xf numFmtId="167" fontId="4" fillId="0" borderId="71" xfId="0" applyNumberFormat="1" applyFont="1" applyBorder="1" applyAlignment="1">
      <alignment horizontal="left"/>
    </xf>
    <xf numFmtId="167" fontId="4" fillId="0" borderId="72" xfId="0" applyNumberFormat="1" applyFont="1" applyBorder="1" applyAlignment="1">
      <alignment horizontal="left"/>
    </xf>
    <xf numFmtId="167" fontId="4" fillId="0" borderId="73" xfId="0" applyNumberFormat="1" applyFont="1" applyBorder="1" applyAlignment="1">
      <alignment horizontal="left"/>
    </xf>
    <xf numFmtId="167" fontId="4" fillId="0" borderId="59" xfId="0" applyNumberFormat="1" applyFont="1" applyBorder="1" applyAlignment="1">
      <alignment horizontal="left"/>
    </xf>
    <xf numFmtId="167" fontId="4" fillId="0" borderId="9" xfId="0" applyNumberFormat="1" applyFont="1" applyBorder="1" applyAlignment="1">
      <alignment horizontal="left"/>
    </xf>
    <xf numFmtId="167" fontId="4" fillId="0" borderId="10" xfId="0" applyNumberFormat="1" applyFont="1" applyBorder="1" applyAlignment="1">
      <alignment horizontal="left"/>
    </xf>
    <xf numFmtId="167" fontId="4" fillId="0" borderId="75" xfId="0" applyNumberFormat="1" applyFont="1" applyBorder="1" applyAlignment="1">
      <alignment horizontal="left"/>
    </xf>
    <xf numFmtId="167" fontId="4" fillId="0" borderId="76" xfId="0" applyNumberFormat="1" applyFont="1" applyBorder="1" applyAlignment="1">
      <alignment horizontal="left"/>
    </xf>
    <xf numFmtId="167" fontId="4" fillId="0" borderId="77" xfId="0" applyNumberFormat="1" applyFont="1" applyBorder="1" applyAlignment="1">
      <alignment horizontal="left"/>
    </xf>
    <xf numFmtId="0" fontId="3" fillId="0" borderId="79" xfId="0" applyFont="1" applyBorder="1" applyAlignment="1">
      <alignment horizontal="left"/>
    </xf>
    <xf numFmtId="0" fontId="3" fillId="0" borderId="80" xfId="0" applyFont="1" applyBorder="1" applyAlignment="1">
      <alignment horizontal="left"/>
    </xf>
    <xf numFmtId="0" fontId="3" fillId="0" borderId="81" xfId="0" applyFont="1" applyBorder="1" applyAlignment="1">
      <alignment horizontal="left"/>
    </xf>
    <xf numFmtId="0" fontId="8" fillId="0" borderId="57" xfId="0" applyFont="1" applyBorder="1" applyAlignment="1">
      <alignment horizontal="left"/>
    </xf>
    <xf numFmtId="0" fontId="8" fillId="0" borderId="11" xfId="0" applyFont="1" applyBorder="1" applyAlignment="1">
      <alignment horizontal="left"/>
    </xf>
    <xf numFmtId="0" fontId="3" fillId="0" borderId="75" xfId="0" applyFont="1" applyBorder="1" applyAlignment="1">
      <alignment horizontal="left"/>
    </xf>
    <xf numFmtId="0" fontId="3" fillId="0" borderId="76" xfId="0" applyFont="1" applyBorder="1" applyAlignment="1">
      <alignment horizontal="left"/>
    </xf>
    <xf numFmtId="0" fontId="3" fillId="0" borderId="58" xfId="0" applyFont="1" applyBorder="1" applyAlignment="1">
      <alignment horizontal="left"/>
    </xf>
    <xf numFmtId="0" fontId="3" fillId="0" borderId="14" xfId="0" applyFont="1" applyBorder="1" applyAlignment="1">
      <alignment horizontal="left"/>
    </xf>
    <xf numFmtId="0" fontId="3" fillId="0" borderId="12" xfId="0" applyFont="1" applyBorder="1" applyAlignment="1">
      <alignment horizontal="left"/>
    </xf>
    <xf numFmtId="0" fontId="4" fillId="0" borderId="59" xfId="0" applyFont="1" applyBorder="1" applyAlignment="1">
      <alignment horizontal="left"/>
    </xf>
    <xf numFmtId="0" fontId="4" fillId="0" borderId="9" xfId="0" applyFont="1" applyBorder="1" applyAlignment="1">
      <alignment horizontal="left"/>
    </xf>
    <xf numFmtId="0" fontId="4" fillId="0" borderId="10" xfId="0" applyFont="1" applyBorder="1" applyAlignment="1">
      <alignment horizontal="left"/>
    </xf>
    <xf numFmtId="0" fontId="4" fillId="0" borderId="75" xfId="0" applyFont="1" applyBorder="1" applyAlignment="1">
      <alignment horizontal="left"/>
    </xf>
    <xf numFmtId="0" fontId="4" fillId="0" borderId="76" xfId="0" applyFont="1" applyBorder="1" applyAlignment="1">
      <alignment horizontal="left"/>
    </xf>
    <xf numFmtId="0" fontId="4" fillId="0" borderId="77" xfId="0" applyFont="1" applyBorder="1" applyAlignment="1">
      <alignment horizontal="left"/>
    </xf>
    <xf numFmtId="0" fontId="4" fillId="0" borderId="66" xfId="0" applyFont="1" applyBorder="1" applyAlignment="1">
      <alignment horizontal="left"/>
    </xf>
    <xf numFmtId="0" fontId="4" fillId="0" borderId="74" xfId="0" applyFont="1" applyBorder="1" applyAlignment="1">
      <alignment horizontal="left"/>
    </xf>
    <xf numFmtId="0" fontId="4" fillId="0" borderId="61" xfId="0" applyFont="1" applyBorder="1" applyAlignment="1">
      <alignment horizontal="left"/>
    </xf>
    <xf numFmtId="0" fontId="4" fillId="0" borderId="16" xfId="0" applyFont="1" applyBorder="1" applyAlignment="1">
      <alignment horizontal="left"/>
    </xf>
    <xf numFmtId="0" fontId="6" fillId="6" borderId="2" xfId="0" applyFont="1" applyFill="1" applyBorder="1" applyAlignment="1">
      <alignment horizontal="center" vertical="center"/>
    </xf>
    <xf numFmtId="0" fontId="6" fillId="6" borderId="3" xfId="0" applyFont="1" applyFill="1" applyBorder="1" applyAlignment="1">
      <alignment horizontal="center" vertical="center"/>
    </xf>
    <xf numFmtId="0" fontId="6" fillId="6" borderId="4" xfId="0" applyFont="1" applyFill="1" applyBorder="1" applyAlignment="1">
      <alignment horizontal="center" vertical="center"/>
    </xf>
    <xf numFmtId="0" fontId="3" fillId="0" borderId="25" xfId="0" applyFont="1" applyBorder="1" applyAlignment="1">
      <alignment horizontal="center"/>
    </xf>
    <xf numFmtId="0" fontId="3" fillId="0" borderId="26" xfId="0" applyFont="1" applyBorder="1" applyAlignment="1">
      <alignment horizontal="center"/>
    </xf>
    <xf numFmtId="167" fontId="4" fillId="0" borderId="45" xfId="0" applyNumberFormat="1" applyFont="1" applyBorder="1" applyAlignment="1">
      <alignment horizontal="left"/>
    </xf>
    <xf numFmtId="167" fontId="4" fillId="0" borderId="19" xfId="0" applyNumberFormat="1" applyFont="1" applyBorder="1" applyAlignment="1">
      <alignment horizontal="left"/>
    </xf>
    <xf numFmtId="167" fontId="4" fillId="0" borderId="20" xfId="0" applyNumberFormat="1" applyFont="1" applyBorder="1" applyAlignment="1">
      <alignment horizontal="left"/>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3" fillId="0" borderId="0" xfId="0" applyFont="1" applyAlignment="1">
      <alignment horizontal="center"/>
    </xf>
    <xf numFmtId="0" fontId="3" fillId="0" borderId="6" xfId="0" applyFont="1" applyBorder="1" applyAlignment="1">
      <alignment horizontal="center"/>
    </xf>
    <xf numFmtId="0" fontId="4" fillId="0" borderId="31" xfId="0" applyFont="1" applyBorder="1" applyAlignment="1">
      <alignment horizontal="center"/>
    </xf>
    <xf numFmtId="0" fontId="4" fillId="0" borderId="32" xfId="0" applyFont="1" applyBorder="1" applyAlignment="1">
      <alignment horizontal="center"/>
    </xf>
    <xf numFmtId="0" fontId="5" fillId="0" borderId="31" xfId="0" applyFont="1" applyBorder="1" applyAlignment="1">
      <alignment horizontal="center"/>
    </xf>
    <xf numFmtId="0" fontId="5" fillId="0" borderId="32" xfId="0" applyFont="1" applyBorder="1" applyAlignment="1">
      <alignment horizontal="center"/>
    </xf>
    <xf numFmtId="0" fontId="5" fillId="0" borderId="33" xfId="0" applyFont="1" applyBorder="1" applyAlignment="1">
      <alignment horizontal="center"/>
    </xf>
    <xf numFmtId="0" fontId="4" fillId="0" borderId="43" xfId="0" applyFont="1" applyBorder="1" applyAlignment="1">
      <alignment horizontal="left"/>
    </xf>
    <xf numFmtId="0" fontId="4" fillId="0" borderId="44" xfId="0" applyFont="1" applyBorder="1" applyAlignment="1">
      <alignment horizontal="left"/>
    </xf>
    <xf numFmtId="0" fontId="4" fillId="0" borderId="45" xfId="0" applyFont="1" applyBorder="1" applyAlignment="1">
      <alignment horizontal="left"/>
    </xf>
    <xf numFmtId="0" fontId="4" fillId="0" borderId="20" xfId="0" applyFont="1" applyBorder="1" applyAlignment="1">
      <alignment horizontal="left"/>
    </xf>
  </cellXfs>
  <cellStyles count="3">
    <cellStyle name="Currency" xfId="1" builtinId="4"/>
    <cellStyle name="Normal" xfId="0" builtinId="0"/>
    <cellStyle name="Percent" xfId="2" builtinId="5"/>
  </cellStyles>
  <dxfs count="12">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patternType="solid">
          <bgColor rgb="FF00B050"/>
        </patternFill>
      </fill>
    </dxf>
    <dxf>
      <font>
        <color rgb="FF006100"/>
      </font>
      <fill>
        <patternFill>
          <bgColor rgb="FFC6EFCE"/>
        </patternFill>
      </fill>
    </dxf>
    <dxf>
      <font>
        <color rgb="FF9C5700"/>
      </font>
      <fill>
        <patternFill>
          <bgColor rgb="FFFFEB9C"/>
        </patternFill>
      </fill>
    </dxf>
    <dxf>
      <font>
        <color rgb="FF9C0006"/>
      </font>
      <fill>
        <patternFill patternType="solid">
          <bgColor theme="5" tint="0.39997558519241921"/>
        </patternFill>
      </fill>
    </dxf>
    <dxf>
      <font>
        <color rgb="FF9C0006"/>
      </font>
      <fill>
        <patternFill patternType="solid">
          <bgColor rgb="FFFF0000"/>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497527"/>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Current Financial Health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6100726198462864"/>
          <c:y val="8.5333290330730331E-3"/>
          <c:w val="0.69469392559113963"/>
          <c:h val="0.99146667096692698"/>
        </c:manualLayout>
      </c:layout>
      <c:doughnutChart>
        <c:varyColors val="1"/>
        <c:ser>
          <c:idx val="0"/>
          <c:order val="0"/>
          <c:tx>
            <c:strRef>
              <c:f>'Chart Data'!$D$8</c:f>
              <c:strCache>
                <c:ptCount val="1"/>
                <c:pt idx="0">
                  <c:v>Value</c:v>
                </c:pt>
              </c:strCache>
            </c:strRef>
          </c:tx>
          <c:spPr>
            <a:ln>
              <a:solidFill>
                <a:schemeClr val="lt1">
                  <a:alpha val="0"/>
                </a:schemeClr>
              </a:solidFill>
            </a:ln>
          </c:spPr>
          <c:dPt>
            <c:idx val="0"/>
            <c:bubble3D val="0"/>
            <c:spPr>
              <a:solidFill>
                <a:schemeClr val="accent1"/>
              </a:solidFill>
              <a:ln w="19050">
                <a:solidFill>
                  <a:schemeClr val="lt1">
                    <a:alpha val="0"/>
                  </a:schemeClr>
                </a:solidFill>
              </a:ln>
              <a:effectLst/>
            </c:spPr>
            <c:extLst>
              <c:ext xmlns:c16="http://schemas.microsoft.com/office/drawing/2014/chart" uri="{C3380CC4-5D6E-409C-BE32-E72D297353CC}">
                <c16:uniqueId val="{00000001-38DB-4BC8-B23D-849C5052CB09}"/>
              </c:ext>
            </c:extLst>
          </c:dPt>
          <c:dPt>
            <c:idx val="1"/>
            <c:bubble3D val="0"/>
            <c:spPr>
              <a:solidFill>
                <a:srgbClr val="00B050"/>
              </a:solidFill>
              <a:ln w="19050">
                <a:solidFill>
                  <a:schemeClr val="lt1">
                    <a:alpha val="0"/>
                  </a:schemeClr>
                </a:solidFill>
              </a:ln>
              <a:effectLst/>
            </c:spPr>
            <c:extLst>
              <c:ext xmlns:c16="http://schemas.microsoft.com/office/drawing/2014/chart" uri="{C3380CC4-5D6E-409C-BE32-E72D297353CC}">
                <c16:uniqueId val="{00000003-38DB-4BC8-B23D-849C5052CB09}"/>
              </c:ext>
            </c:extLst>
          </c:dPt>
          <c:dPt>
            <c:idx val="2"/>
            <c:bubble3D val="0"/>
            <c:spPr>
              <a:solidFill>
                <a:srgbClr val="FFFF00"/>
              </a:solidFill>
              <a:ln w="19050">
                <a:solidFill>
                  <a:schemeClr val="lt1">
                    <a:alpha val="0"/>
                  </a:schemeClr>
                </a:solidFill>
              </a:ln>
              <a:effectLst/>
            </c:spPr>
            <c:extLst>
              <c:ext xmlns:c16="http://schemas.microsoft.com/office/drawing/2014/chart" uri="{C3380CC4-5D6E-409C-BE32-E72D297353CC}">
                <c16:uniqueId val="{00000005-38DB-4BC8-B23D-849C5052CB09}"/>
              </c:ext>
            </c:extLst>
          </c:dPt>
          <c:dPt>
            <c:idx val="3"/>
            <c:bubble3D val="0"/>
            <c:spPr>
              <a:solidFill>
                <a:srgbClr val="FFC000"/>
              </a:solidFill>
              <a:ln w="19050">
                <a:solidFill>
                  <a:schemeClr val="lt1">
                    <a:alpha val="0"/>
                  </a:schemeClr>
                </a:solidFill>
              </a:ln>
              <a:effectLst/>
            </c:spPr>
            <c:extLst>
              <c:ext xmlns:c16="http://schemas.microsoft.com/office/drawing/2014/chart" uri="{C3380CC4-5D6E-409C-BE32-E72D297353CC}">
                <c16:uniqueId val="{00000007-38DB-4BC8-B23D-849C5052CB09}"/>
              </c:ext>
            </c:extLst>
          </c:dPt>
          <c:dPt>
            <c:idx val="4"/>
            <c:bubble3D val="0"/>
            <c:spPr>
              <a:solidFill>
                <a:srgbClr val="FF0000"/>
              </a:solidFill>
              <a:ln w="19050">
                <a:solidFill>
                  <a:schemeClr val="lt1">
                    <a:alpha val="0"/>
                  </a:schemeClr>
                </a:solidFill>
              </a:ln>
              <a:effectLst/>
            </c:spPr>
            <c:extLst>
              <c:ext xmlns:c16="http://schemas.microsoft.com/office/drawing/2014/chart" uri="{C3380CC4-5D6E-409C-BE32-E72D297353CC}">
                <c16:uniqueId val="{00000009-38DB-4BC8-B23D-849C5052CB09}"/>
              </c:ext>
            </c:extLst>
          </c:dPt>
          <c:dPt>
            <c:idx val="5"/>
            <c:bubble3D val="0"/>
            <c:spPr>
              <a:noFill/>
              <a:ln w="19050">
                <a:solidFill>
                  <a:schemeClr val="lt1">
                    <a:alpha val="0"/>
                  </a:schemeClr>
                </a:solidFill>
              </a:ln>
              <a:effectLst/>
            </c:spPr>
            <c:extLst>
              <c:ext xmlns:c16="http://schemas.microsoft.com/office/drawing/2014/chart" uri="{C3380CC4-5D6E-409C-BE32-E72D297353CC}">
                <c16:uniqueId val="{0000000B-38DB-4BC8-B23D-849C5052CB09}"/>
              </c:ext>
            </c:extLst>
          </c:dPt>
          <c:cat>
            <c:strRef>
              <c:f>'Chart Data'!$C$9:$C$14</c:f>
              <c:strCache>
                <c:ptCount val="6"/>
                <c:pt idx="0">
                  <c:v>Minimum</c:v>
                </c:pt>
                <c:pt idx="1">
                  <c:v>Good</c:v>
                </c:pt>
                <c:pt idx="2">
                  <c:v>At Risk</c:v>
                </c:pt>
                <c:pt idx="3">
                  <c:v>Concerning</c:v>
                </c:pt>
                <c:pt idx="4">
                  <c:v>Critical</c:v>
                </c:pt>
                <c:pt idx="5">
                  <c:v>Maximum</c:v>
                </c:pt>
              </c:strCache>
            </c:strRef>
          </c:cat>
          <c:val>
            <c:numRef>
              <c:f>'Chart Data'!$D$9:$D$14</c:f>
              <c:numCache>
                <c:formatCode>0.00%</c:formatCode>
                <c:ptCount val="6"/>
                <c:pt idx="0">
                  <c:v>0</c:v>
                </c:pt>
                <c:pt idx="1">
                  <c:v>0.1</c:v>
                </c:pt>
                <c:pt idx="2">
                  <c:v>0.2</c:v>
                </c:pt>
                <c:pt idx="3">
                  <c:v>0.5</c:v>
                </c:pt>
                <c:pt idx="4">
                  <c:v>0.2</c:v>
                </c:pt>
                <c:pt idx="5">
                  <c:v>1</c:v>
                </c:pt>
              </c:numCache>
            </c:numRef>
          </c:val>
          <c:extLst>
            <c:ext xmlns:c16="http://schemas.microsoft.com/office/drawing/2014/chart" uri="{C3380CC4-5D6E-409C-BE32-E72D297353CC}">
              <c16:uniqueId val="{0000000C-38DB-4BC8-B23D-849C5052CB09}"/>
            </c:ext>
          </c:extLst>
        </c:ser>
        <c:ser>
          <c:idx val="1"/>
          <c:order val="1"/>
          <c:tx>
            <c:v>Ticker</c:v>
          </c:tx>
          <c:spPr>
            <a:noFill/>
            <a:ln>
              <a:noFill/>
            </a:ln>
          </c:spPr>
          <c:dPt>
            <c:idx val="0"/>
            <c:bubble3D val="0"/>
            <c:spPr>
              <a:noFill/>
              <a:ln w="19050">
                <a:noFill/>
              </a:ln>
              <a:effectLst/>
            </c:spPr>
            <c:extLst>
              <c:ext xmlns:c16="http://schemas.microsoft.com/office/drawing/2014/chart" uri="{C3380CC4-5D6E-409C-BE32-E72D297353CC}">
                <c16:uniqueId val="{0000000E-38DB-4BC8-B23D-849C5052CB09}"/>
              </c:ext>
            </c:extLst>
          </c:dPt>
          <c:dPt>
            <c:idx val="1"/>
            <c:bubble3D val="0"/>
            <c:spPr>
              <a:solidFill>
                <a:schemeClr val="tx1"/>
              </a:solidFill>
              <a:ln w="19050">
                <a:noFill/>
              </a:ln>
              <a:effectLst/>
            </c:spPr>
            <c:extLst>
              <c:ext xmlns:c16="http://schemas.microsoft.com/office/drawing/2014/chart" uri="{C3380CC4-5D6E-409C-BE32-E72D297353CC}">
                <c16:uniqueId val="{00000010-38DB-4BC8-B23D-849C5052CB09}"/>
              </c:ext>
            </c:extLst>
          </c:dPt>
          <c:dPt>
            <c:idx val="2"/>
            <c:bubble3D val="0"/>
            <c:spPr>
              <a:noFill/>
              <a:ln w="19050">
                <a:noFill/>
              </a:ln>
              <a:effectLst/>
            </c:spPr>
            <c:extLst>
              <c:ext xmlns:c16="http://schemas.microsoft.com/office/drawing/2014/chart" uri="{C3380CC4-5D6E-409C-BE32-E72D297353CC}">
                <c16:uniqueId val="{00000012-38DB-4BC8-B23D-849C5052CB09}"/>
              </c:ext>
            </c:extLst>
          </c:dPt>
          <c:val>
            <c:numRef>
              <c:f>'Chart Data'!$G$8:$G$10</c:f>
              <c:numCache>
                <c:formatCode>0.00%</c:formatCode>
                <c:ptCount val="3"/>
                <c:pt idx="0">
                  <c:v>0</c:v>
                </c:pt>
                <c:pt idx="1">
                  <c:v>0.02</c:v>
                </c:pt>
                <c:pt idx="2">
                  <c:v>1.98</c:v>
                </c:pt>
              </c:numCache>
            </c:numRef>
          </c:val>
          <c:extLst>
            <c:ext xmlns:c16="http://schemas.microsoft.com/office/drawing/2014/chart" uri="{C3380CC4-5D6E-409C-BE32-E72D297353CC}">
              <c16:uniqueId val="{00000013-38DB-4BC8-B23D-849C5052CB09}"/>
            </c:ext>
          </c:extLst>
        </c:ser>
        <c:dLbls>
          <c:showLegendKey val="0"/>
          <c:showVal val="0"/>
          <c:showCatName val="0"/>
          <c:showSerName val="0"/>
          <c:showPercent val="0"/>
          <c:showBubbleSize val="0"/>
          <c:showLeaderLines val="1"/>
        </c:dLbls>
        <c:firstSliceAng val="270"/>
        <c:holeSize val="55"/>
      </c:doughnutChart>
      <c:spPr>
        <a:noFill/>
        <a:ln>
          <a:noFill/>
        </a:ln>
        <a:effectLst/>
      </c:spPr>
    </c:plotArea>
    <c:legend>
      <c:legendPos val="b"/>
      <c:legendEntry>
        <c:idx val="0"/>
        <c:delete val="1"/>
      </c:legendEntry>
      <c:legendEntry>
        <c:idx val="5"/>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5-year</a:t>
            </a:r>
            <a:r>
              <a:rPr lang="en-US" baseline="0"/>
              <a:t> Projection Financial Health</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6885516583154375"/>
          <c:y val="0.12377131855783575"/>
          <c:w val="0.63181823484185684"/>
          <c:h val="0.87622868144216426"/>
        </c:manualLayout>
      </c:layout>
      <c:doughnutChart>
        <c:varyColors val="1"/>
        <c:ser>
          <c:idx val="0"/>
          <c:order val="0"/>
          <c:tx>
            <c:strRef>
              <c:f>'Chart Data'!$K$8</c:f>
              <c:strCache>
                <c:ptCount val="1"/>
                <c:pt idx="0">
                  <c:v>Value</c:v>
                </c:pt>
              </c:strCache>
            </c:strRef>
          </c:tx>
          <c:spPr>
            <a:ln>
              <a:solidFill>
                <a:schemeClr val="lt1">
                  <a:alpha val="0"/>
                </a:schemeClr>
              </a:solidFill>
            </a:ln>
          </c:spPr>
          <c:dPt>
            <c:idx val="0"/>
            <c:bubble3D val="0"/>
            <c:spPr>
              <a:solidFill>
                <a:schemeClr val="accent1"/>
              </a:solidFill>
              <a:ln w="19050">
                <a:solidFill>
                  <a:schemeClr val="lt1">
                    <a:alpha val="0"/>
                  </a:schemeClr>
                </a:solidFill>
              </a:ln>
              <a:effectLst/>
            </c:spPr>
            <c:extLst>
              <c:ext xmlns:c16="http://schemas.microsoft.com/office/drawing/2014/chart" uri="{C3380CC4-5D6E-409C-BE32-E72D297353CC}">
                <c16:uniqueId val="{00000001-003F-4C01-B736-2A9F600FF79C}"/>
              </c:ext>
            </c:extLst>
          </c:dPt>
          <c:dPt>
            <c:idx val="1"/>
            <c:bubble3D val="0"/>
            <c:spPr>
              <a:solidFill>
                <a:srgbClr val="00B050"/>
              </a:solidFill>
              <a:ln w="19050">
                <a:solidFill>
                  <a:schemeClr val="lt1">
                    <a:alpha val="0"/>
                  </a:schemeClr>
                </a:solidFill>
              </a:ln>
              <a:effectLst/>
            </c:spPr>
            <c:extLst>
              <c:ext xmlns:c16="http://schemas.microsoft.com/office/drawing/2014/chart" uri="{C3380CC4-5D6E-409C-BE32-E72D297353CC}">
                <c16:uniqueId val="{00000003-003F-4C01-B736-2A9F600FF79C}"/>
              </c:ext>
            </c:extLst>
          </c:dPt>
          <c:dPt>
            <c:idx val="2"/>
            <c:bubble3D val="0"/>
            <c:spPr>
              <a:solidFill>
                <a:srgbClr val="FFFF00"/>
              </a:solidFill>
              <a:ln w="19050">
                <a:solidFill>
                  <a:schemeClr val="lt1">
                    <a:alpha val="0"/>
                  </a:schemeClr>
                </a:solidFill>
              </a:ln>
              <a:effectLst/>
            </c:spPr>
            <c:extLst>
              <c:ext xmlns:c16="http://schemas.microsoft.com/office/drawing/2014/chart" uri="{C3380CC4-5D6E-409C-BE32-E72D297353CC}">
                <c16:uniqueId val="{00000005-003F-4C01-B736-2A9F600FF79C}"/>
              </c:ext>
            </c:extLst>
          </c:dPt>
          <c:dPt>
            <c:idx val="3"/>
            <c:bubble3D val="0"/>
            <c:spPr>
              <a:solidFill>
                <a:srgbClr val="FFC000"/>
              </a:solidFill>
              <a:ln w="19050">
                <a:solidFill>
                  <a:schemeClr val="lt1">
                    <a:alpha val="0"/>
                  </a:schemeClr>
                </a:solidFill>
              </a:ln>
              <a:effectLst/>
            </c:spPr>
            <c:extLst>
              <c:ext xmlns:c16="http://schemas.microsoft.com/office/drawing/2014/chart" uri="{C3380CC4-5D6E-409C-BE32-E72D297353CC}">
                <c16:uniqueId val="{00000007-003F-4C01-B736-2A9F600FF79C}"/>
              </c:ext>
            </c:extLst>
          </c:dPt>
          <c:dPt>
            <c:idx val="4"/>
            <c:bubble3D val="0"/>
            <c:spPr>
              <a:solidFill>
                <a:srgbClr val="FF0000"/>
              </a:solidFill>
              <a:ln w="19050">
                <a:solidFill>
                  <a:schemeClr val="lt1">
                    <a:alpha val="0"/>
                  </a:schemeClr>
                </a:solidFill>
              </a:ln>
              <a:effectLst/>
            </c:spPr>
            <c:extLst>
              <c:ext xmlns:c16="http://schemas.microsoft.com/office/drawing/2014/chart" uri="{C3380CC4-5D6E-409C-BE32-E72D297353CC}">
                <c16:uniqueId val="{00000009-003F-4C01-B736-2A9F600FF79C}"/>
              </c:ext>
            </c:extLst>
          </c:dPt>
          <c:dPt>
            <c:idx val="5"/>
            <c:bubble3D val="0"/>
            <c:spPr>
              <a:noFill/>
              <a:ln w="19050">
                <a:solidFill>
                  <a:schemeClr val="lt1">
                    <a:alpha val="0"/>
                  </a:schemeClr>
                </a:solidFill>
              </a:ln>
              <a:effectLst/>
            </c:spPr>
            <c:extLst>
              <c:ext xmlns:c16="http://schemas.microsoft.com/office/drawing/2014/chart" uri="{C3380CC4-5D6E-409C-BE32-E72D297353CC}">
                <c16:uniqueId val="{0000000B-003F-4C01-B736-2A9F600FF79C}"/>
              </c:ext>
            </c:extLst>
          </c:dPt>
          <c:cat>
            <c:strRef>
              <c:f>'Chart Data'!$J$9:$J$14</c:f>
              <c:strCache>
                <c:ptCount val="6"/>
                <c:pt idx="0">
                  <c:v>Minimum</c:v>
                </c:pt>
                <c:pt idx="1">
                  <c:v>Good</c:v>
                </c:pt>
                <c:pt idx="2">
                  <c:v>At Risk</c:v>
                </c:pt>
                <c:pt idx="3">
                  <c:v>Concerning</c:v>
                </c:pt>
                <c:pt idx="4">
                  <c:v>Critical</c:v>
                </c:pt>
                <c:pt idx="5">
                  <c:v>Maximum</c:v>
                </c:pt>
              </c:strCache>
            </c:strRef>
          </c:cat>
          <c:val>
            <c:numRef>
              <c:f>'Chart Data'!$K$9:$K$14</c:f>
              <c:numCache>
                <c:formatCode>0.00%</c:formatCode>
                <c:ptCount val="6"/>
                <c:pt idx="0">
                  <c:v>0</c:v>
                </c:pt>
                <c:pt idx="1">
                  <c:v>0.1</c:v>
                </c:pt>
                <c:pt idx="2">
                  <c:v>0.2</c:v>
                </c:pt>
                <c:pt idx="3">
                  <c:v>0.5</c:v>
                </c:pt>
                <c:pt idx="4">
                  <c:v>0.2</c:v>
                </c:pt>
                <c:pt idx="5">
                  <c:v>1</c:v>
                </c:pt>
              </c:numCache>
            </c:numRef>
          </c:val>
          <c:extLst>
            <c:ext xmlns:c16="http://schemas.microsoft.com/office/drawing/2014/chart" uri="{C3380CC4-5D6E-409C-BE32-E72D297353CC}">
              <c16:uniqueId val="{0000000C-003F-4C01-B736-2A9F600FF79C}"/>
            </c:ext>
          </c:extLst>
        </c:ser>
        <c:ser>
          <c:idx val="1"/>
          <c:order val="1"/>
          <c:tx>
            <c:v>Ticker</c:v>
          </c:tx>
          <c:spPr>
            <a:noFill/>
            <a:ln>
              <a:noFill/>
            </a:ln>
          </c:spPr>
          <c:dPt>
            <c:idx val="0"/>
            <c:bubble3D val="0"/>
            <c:spPr>
              <a:noFill/>
              <a:ln w="19050">
                <a:noFill/>
              </a:ln>
              <a:effectLst/>
            </c:spPr>
            <c:extLst>
              <c:ext xmlns:c16="http://schemas.microsoft.com/office/drawing/2014/chart" uri="{C3380CC4-5D6E-409C-BE32-E72D297353CC}">
                <c16:uniqueId val="{0000000E-003F-4C01-B736-2A9F600FF79C}"/>
              </c:ext>
            </c:extLst>
          </c:dPt>
          <c:dPt>
            <c:idx val="1"/>
            <c:bubble3D val="0"/>
            <c:spPr>
              <a:solidFill>
                <a:schemeClr val="bg2">
                  <a:lumMod val="10000"/>
                </a:schemeClr>
              </a:solidFill>
              <a:ln w="19050">
                <a:noFill/>
              </a:ln>
              <a:effectLst/>
            </c:spPr>
            <c:extLst>
              <c:ext xmlns:c16="http://schemas.microsoft.com/office/drawing/2014/chart" uri="{C3380CC4-5D6E-409C-BE32-E72D297353CC}">
                <c16:uniqueId val="{00000010-003F-4C01-B736-2A9F600FF79C}"/>
              </c:ext>
            </c:extLst>
          </c:dPt>
          <c:dPt>
            <c:idx val="2"/>
            <c:bubble3D val="0"/>
            <c:spPr>
              <a:noFill/>
              <a:ln w="19050">
                <a:noFill/>
              </a:ln>
              <a:effectLst/>
            </c:spPr>
            <c:extLst>
              <c:ext xmlns:c16="http://schemas.microsoft.com/office/drawing/2014/chart" uri="{C3380CC4-5D6E-409C-BE32-E72D297353CC}">
                <c16:uniqueId val="{00000012-003F-4C01-B736-2A9F600FF79C}"/>
              </c:ext>
            </c:extLst>
          </c:dPt>
          <c:val>
            <c:numRef>
              <c:f>'Chart Data'!$N$8:$N$10</c:f>
              <c:numCache>
                <c:formatCode>0.00%</c:formatCode>
                <c:ptCount val="3"/>
                <c:pt idx="0">
                  <c:v>0</c:v>
                </c:pt>
                <c:pt idx="1">
                  <c:v>0.02</c:v>
                </c:pt>
                <c:pt idx="2">
                  <c:v>1.98</c:v>
                </c:pt>
              </c:numCache>
            </c:numRef>
          </c:val>
          <c:extLst>
            <c:ext xmlns:c16="http://schemas.microsoft.com/office/drawing/2014/chart" uri="{C3380CC4-5D6E-409C-BE32-E72D297353CC}">
              <c16:uniqueId val="{00000013-003F-4C01-B736-2A9F600FF79C}"/>
            </c:ext>
          </c:extLst>
        </c:ser>
        <c:dLbls>
          <c:showLegendKey val="0"/>
          <c:showVal val="0"/>
          <c:showCatName val="0"/>
          <c:showSerName val="0"/>
          <c:showPercent val="0"/>
          <c:showBubbleSize val="0"/>
          <c:showLeaderLines val="1"/>
        </c:dLbls>
        <c:firstSliceAng val="270"/>
        <c:holeSize val="55"/>
      </c:doughnutChart>
      <c:spPr>
        <a:noFill/>
        <a:ln>
          <a:noFill/>
        </a:ln>
        <a:effectLst/>
      </c:spPr>
    </c:plotArea>
    <c:legend>
      <c:legendPos val="b"/>
      <c:legendEntry>
        <c:idx val="0"/>
        <c:delete val="1"/>
      </c:legendEntry>
      <c:legendEntry>
        <c:idx val="5"/>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1</xdr:row>
      <xdr:rowOff>152400</xdr:rowOff>
    </xdr:from>
    <xdr:to>
      <xdr:col>3</xdr:col>
      <xdr:colOff>504825</xdr:colOff>
      <xdr:row>5</xdr:row>
      <xdr:rowOff>28575</xdr:rowOff>
    </xdr:to>
    <xdr:pic>
      <xdr:nvPicPr>
        <xdr:cNvPr id="2" name="Picture 1">
          <a:extLst>
            <a:ext uri="{FF2B5EF4-FFF2-40B4-BE49-F238E27FC236}">
              <a16:creationId xmlns:a16="http://schemas.microsoft.com/office/drawing/2014/main" id="{D58A44FD-A355-4038-A349-DA9ED876FC8B}"/>
            </a:ext>
            <a:ext uri="{147F2762-F138-4A5C-976F-8EAC2B608ADB}">
              <a16:predDERef xmlns:a16="http://schemas.microsoft.com/office/drawing/2014/main" pred="{4F324CE9-A0A3-8014-043A-E3B61DDFD900}"/>
            </a:ext>
          </a:extLst>
        </xdr:cNvPr>
        <xdr:cNvPicPr>
          <a:picLocks noChangeAspect="1"/>
        </xdr:cNvPicPr>
      </xdr:nvPicPr>
      <xdr:blipFill>
        <a:blip xmlns:r="http://schemas.openxmlformats.org/officeDocument/2006/relationships" r:embed="rId1"/>
        <a:srcRect l="12083" t="28889" r="12083" b="27778"/>
        <a:stretch>
          <a:fillRect/>
        </a:stretch>
      </xdr:blipFill>
      <xdr:spPr>
        <a:xfrm>
          <a:off x="628650" y="342900"/>
          <a:ext cx="2009775" cy="6381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0</xdr:row>
      <xdr:rowOff>171450</xdr:rowOff>
    </xdr:from>
    <xdr:to>
      <xdr:col>4</xdr:col>
      <xdr:colOff>365125</xdr:colOff>
      <xdr:row>4</xdr:row>
      <xdr:rowOff>104775</xdr:rowOff>
    </xdr:to>
    <xdr:pic>
      <xdr:nvPicPr>
        <xdr:cNvPr id="3" name="Picture 2">
          <a:extLst>
            <a:ext uri="{FF2B5EF4-FFF2-40B4-BE49-F238E27FC236}">
              <a16:creationId xmlns:a16="http://schemas.microsoft.com/office/drawing/2014/main" id="{2A92EE07-6FBF-49C0-AA8B-CE9132819268}"/>
            </a:ext>
            <a:ext uri="{147F2762-F138-4A5C-976F-8EAC2B608ADB}">
              <a16:predDERef xmlns:a16="http://schemas.microsoft.com/office/drawing/2014/main" pred="{4F324CE9-A0A3-8014-043A-E3B61DDFD900}"/>
            </a:ext>
          </a:extLst>
        </xdr:cNvPr>
        <xdr:cNvPicPr>
          <a:picLocks noChangeAspect="1"/>
        </xdr:cNvPicPr>
      </xdr:nvPicPr>
      <xdr:blipFill>
        <a:blip xmlns:r="http://schemas.openxmlformats.org/officeDocument/2006/relationships" r:embed="rId1"/>
        <a:srcRect l="12083" t="28889" r="12083" b="27778"/>
        <a:stretch>
          <a:fillRect/>
        </a:stretch>
      </xdr:blipFill>
      <xdr:spPr>
        <a:xfrm>
          <a:off x="619125" y="171450"/>
          <a:ext cx="2181225" cy="6953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239598</xdr:colOff>
      <xdr:row>60</xdr:row>
      <xdr:rowOff>87588</xdr:rowOff>
    </xdr:from>
    <xdr:to>
      <xdr:col>5</xdr:col>
      <xdr:colOff>230073</xdr:colOff>
      <xdr:row>76</xdr:row>
      <xdr:rowOff>61337</xdr:rowOff>
    </xdr:to>
    <xdr:graphicFrame macro="">
      <xdr:nvGraphicFramePr>
        <xdr:cNvPr id="2" name="Chart 5">
          <a:extLst>
            <a:ext uri="{FF2B5EF4-FFF2-40B4-BE49-F238E27FC236}">
              <a16:creationId xmlns:a16="http://schemas.microsoft.com/office/drawing/2014/main" id="{3BC79142-6E98-DA6A-01F6-5F85DAE4FC4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763840</xdr:colOff>
      <xdr:row>60</xdr:row>
      <xdr:rowOff>101554</xdr:rowOff>
    </xdr:from>
    <xdr:to>
      <xdr:col>10</xdr:col>
      <xdr:colOff>563263</xdr:colOff>
      <xdr:row>76</xdr:row>
      <xdr:rowOff>70540</xdr:rowOff>
    </xdr:to>
    <xdr:graphicFrame macro="">
      <xdr:nvGraphicFramePr>
        <xdr:cNvPr id="3" name="Chart 6">
          <a:extLst>
            <a:ext uri="{FF2B5EF4-FFF2-40B4-BE49-F238E27FC236}">
              <a16:creationId xmlns:a16="http://schemas.microsoft.com/office/drawing/2014/main" id="{4F324CE9-A0A3-8014-043A-E3B61DDFD9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10</xdr:col>
      <xdr:colOff>1679529</xdr:colOff>
      <xdr:row>69</xdr:row>
      <xdr:rowOff>136663</xdr:rowOff>
    </xdr:from>
    <xdr:to>
      <xdr:col>10</xdr:col>
      <xdr:colOff>5213166</xdr:colOff>
      <xdr:row>76</xdr:row>
      <xdr:rowOff>34465</xdr:rowOff>
    </xdr:to>
    <xdr:pic>
      <xdr:nvPicPr>
        <xdr:cNvPr id="4" name="Picture 3">
          <a:extLst>
            <a:ext uri="{FF2B5EF4-FFF2-40B4-BE49-F238E27FC236}">
              <a16:creationId xmlns:a16="http://schemas.microsoft.com/office/drawing/2014/main" id="{17B56B43-0395-956C-78C5-D6A6146544F0}"/>
            </a:ext>
            <a:ext uri="{147F2762-F138-4A5C-976F-8EAC2B608ADB}">
              <a16:predDERef xmlns:a16="http://schemas.microsoft.com/office/drawing/2014/main" pred="{4F324CE9-A0A3-8014-043A-E3B61DDFD900}"/>
            </a:ext>
          </a:extLst>
        </xdr:cNvPr>
        <xdr:cNvPicPr>
          <a:picLocks noChangeAspect="1"/>
        </xdr:cNvPicPr>
      </xdr:nvPicPr>
      <xdr:blipFill>
        <a:blip xmlns:r="http://schemas.openxmlformats.org/officeDocument/2006/relationships" r:embed="rId3"/>
        <a:srcRect l="12083" t="28889" r="12083" b="27778"/>
        <a:stretch>
          <a:fillRect/>
        </a:stretch>
      </xdr:blipFill>
      <xdr:spPr>
        <a:xfrm>
          <a:off x="11545036" y="14852098"/>
          <a:ext cx="3533637" cy="1186208"/>
        </a:xfrm>
        <a:prstGeom prst="rect">
          <a:avLst/>
        </a:prstGeom>
      </xdr:spPr>
    </xdr:pic>
    <xdr:clientData/>
  </xdr:twoCellAnchor>
  <xdr:twoCellAnchor editAs="oneCell">
    <xdr:from>
      <xdr:col>1</xdr:col>
      <xdr:colOff>120925</xdr:colOff>
      <xdr:row>1</xdr:row>
      <xdr:rowOff>79974</xdr:rowOff>
    </xdr:from>
    <xdr:to>
      <xdr:col>1</xdr:col>
      <xdr:colOff>1245566</xdr:colOff>
      <xdr:row>1</xdr:row>
      <xdr:rowOff>443977</xdr:rowOff>
    </xdr:to>
    <xdr:pic>
      <xdr:nvPicPr>
        <xdr:cNvPr id="5" name="Picture 4">
          <a:extLst>
            <a:ext uri="{FF2B5EF4-FFF2-40B4-BE49-F238E27FC236}">
              <a16:creationId xmlns:a16="http://schemas.microsoft.com/office/drawing/2014/main" id="{41883DD0-7A85-4349-9927-2305E7D54C1F}"/>
            </a:ext>
            <a:ext uri="{147F2762-F138-4A5C-976F-8EAC2B608ADB}">
              <a16:predDERef xmlns:a16="http://schemas.microsoft.com/office/drawing/2014/main" pred="{17B56B43-0395-956C-78C5-D6A6146544F0}"/>
            </a:ext>
          </a:extLst>
        </xdr:cNvPr>
        <xdr:cNvPicPr>
          <a:picLocks noChangeAspect="1"/>
        </xdr:cNvPicPr>
      </xdr:nvPicPr>
      <xdr:blipFill>
        <a:blip xmlns:r="http://schemas.openxmlformats.org/officeDocument/2006/relationships" r:embed="rId3"/>
        <a:srcRect l="12083" t="28889" r="12083" b="27778"/>
        <a:stretch>
          <a:fillRect/>
        </a:stretch>
      </xdr:blipFill>
      <xdr:spPr>
        <a:xfrm>
          <a:off x="728316" y="273235"/>
          <a:ext cx="1124641" cy="36400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Ty Leydig" id="{63334B6B-54A0-4465-945B-6171387AF6E7}" userId="S::tlong@RCAC.ORG::c5eba944-4971-4446-b2d4-1811ec2dd23f" providerId="AD"/>
  <person displayName="Rita Trick" id="{C45AD2C2-6704-4040-8375-768430B9EEBD}" userId="S::rtrick@rcac.org::21e212e9-1b1a-460c-80b4-13857365dc5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13" dT="2025-09-12T17:05:06.66" personId="{C45AD2C2-6704-4040-8375-768430B9EEBD}" id="{61515524-42D3-4F8B-969E-FF4821F2E267}">
    <text xml:space="preserve">This will be applied to future expenses. </text>
  </threadedComment>
  <threadedComment ref="D17" dT="2025-09-12T15:42:49.03" personId="{63334B6B-54A0-4465-945B-6171387AF6E7}" id="{4347A373-4CEA-443C-A610-B7DF35AC420B}">
    <text xml:space="preserve">If not separated, enter reserves amounts in one line and put $0 in the others. </text>
  </threadedComment>
  <threadedComment ref="E17" dT="2025-09-12T15:41:24.60" personId="{63334B6B-54A0-4465-945B-6171387AF6E7}" id="{4F1494E1-4EDA-4D8A-830A-A27456E13116}">
    <text>Level Funded = Reserves on Hand</text>
  </threadedComment>
  <threadedComment ref="D18" dT="2025-09-12T17:03:51.59" personId="{63334B6B-54A0-4465-945B-6171387AF6E7}" id="{ED93B19C-81B6-4972-AE8A-1642CF190E0A}">
    <text>Should come from a capital improvement document, asset management plan or another resource on equipment replacement costs</text>
  </threadedComment>
  <threadedComment ref="E18" dT="2025-09-12T17:03:51.59" personId="{63334B6B-54A0-4465-945B-6171387AF6E7}" id="{45DB9C44-6112-43DC-B90F-55CFBE9AF210}">
    <text>Should come from a capital improvement document, asset management plan or another resource on equipment replacement costs</text>
  </threadedComment>
  <threadedComment ref="B19" dT="2025-09-12T17:07:18.39" personId="{C45AD2C2-6704-4040-8375-768430B9EEBD}" id="{A1C99003-9777-4F37-A7D0-1DD598BA9EE1}">
    <text>Typically, 1 annual payment. Should be in the loan agreement or letter of conditions. Can be called Debt Reserve, Contingency Reserve, ect...</text>
  </threadedComment>
  <threadedComment ref="B20" dT="2025-09-12T17:05:11.16" personId="{63334B6B-54A0-4465-945B-6171387AF6E7}" id="{02BD8F83-1F9E-4463-97CA-B5A5316B1C16}">
    <text xml:space="preserve">Most expensive or cost of most critical piece of equipment in your system. Need to consider installation costs as well. </text>
  </threadedComment>
  <threadedComment ref="B21" dT="2025-09-12T15:46:26.43" personId="{63334B6B-54A0-4465-945B-6171387AF6E7}" id="{07011C50-89F4-4498-A5A8-C5F9D2135F65}">
    <text xml:space="preserve">Equals 1.5 times billing cycle expenses. </text>
  </threadedComment>
  <threadedComment ref="E22" dT="2025-09-12T15:40:02.17" personId="{63334B6B-54A0-4465-945B-6171387AF6E7}" id="{6EE5F60F-41C3-49F3-B78E-59AC535661FE}">
    <text xml:space="preserve">Should = E42
</text>
  </threadedComment>
  <threadedComment ref="C27" dT="2025-09-12T15:47:12.56" personId="{63334B6B-54A0-4465-945B-6171387AF6E7}" id="{64C816C3-EB58-46D3-B4A1-1C628F915CCE}">
    <text xml:space="preserve">If not separated, enter expenses in one line and put $0 in the others for that given year. </text>
  </threadedComment>
  <threadedComment ref="B29" dT="2025-09-12T17:02:58.56" personId="{C45AD2C2-6704-4040-8375-768430B9EEBD}" id="{52333A90-EC3E-458F-8163-614C2870FDDE}">
    <text xml:space="preserve">If expenses are not separated into these categories, enter expenses in one line and $0 in the other. </text>
  </threadedComment>
  <threadedComment ref="B31" dT="2025-09-12T17:07:41.05" personId="{63334B6B-54A0-4465-945B-6171387AF6E7}" id="{AF6FA42D-0BA5-4092-9E81-8BD1BE5EF65B}">
    <text>Determined by funding award or other institutional agreement</text>
  </threadedComment>
  <threadedComment ref="B32" dT="2025-09-12T15:48:03.10" personId="{63334B6B-54A0-4465-945B-6171387AF6E7}" id="{20B1AD97-0D50-4C21-9240-D532966C3605}">
    <text>This value =F22 thru J22</text>
  </threadedComment>
  <threadedComment ref="C33" dT="2025-09-12T15:43:39.19" personId="{63334B6B-54A0-4465-945B-6171387AF6E7}" id="{29ECE4DD-CA3C-4F01-8527-4FE487354C5B}">
    <text>Value should = End of year actual expenses</text>
  </threadedComment>
  <threadedComment ref="D33" dT="2025-09-12T15:43:55.24" personId="{63334B6B-54A0-4465-945B-6171387AF6E7}" id="{9160E70E-B21C-4C9D-ABE2-218AAB739DD3}">
    <text>Value should = End of year actual expenses</text>
  </threadedComment>
  <threadedComment ref="E33" dT="2025-09-12T15:44:45.96" personId="{63334B6B-54A0-4465-945B-6171387AF6E7}" id="{424A554B-57B0-4973-80AB-51FC594D4122}">
    <text xml:space="preserve">Value should = Budget proposed expenses </text>
  </threadedComment>
  <threadedComment ref="C37" dT="2025-09-12T15:45:33.07" personId="{63334B6B-54A0-4465-945B-6171387AF6E7}" id="{5F1AB32C-1F44-4E81-B151-D2228C493CCB}">
    <text>Value should = End of year actual revenues</text>
  </threadedComment>
  <threadedComment ref="B40" dT="2025-09-12T15:48:47.92" personId="{63334B6B-54A0-4465-945B-6171387AF6E7}" id="{AE64759D-0E4A-4D15-AF70-D052FF20B0D0}">
    <text>If No then annual expenses exceed revenue - need to increase revenue or decrease expenses</text>
  </threadedComment>
  <threadedComment ref="E42" dT="2025-09-12T15:49:23.30" personId="{63334B6B-54A0-4465-945B-6171387AF6E7}" id="{C825E862-C562-459D-97D3-84B0E9E7D152}">
    <text>Value should = E22</text>
  </threadedComment>
  <threadedComment ref="B44" dT="2025-09-12T15:51:24.25" personId="{63334B6B-54A0-4465-945B-6171387AF6E7}" id="{013BEBCF-EC3D-4650-8273-4772C178D4FA}">
    <text xml:space="preserve">If no, the chosen contribution to reserves if not being fully funded. Meaning F42 less than F24. 
</text>
  </threadedComment>
  <threadedComment ref="B45" dT="2025-09-12T15:52:13.29" personId="{63334B6B-54A0-4465-945B-6171387AF6E7}" id="{4E73FE18-45CB-4A27-BB5A-CD4BB6981F95}">
    <text xml:space="preserve">No is preferred. If yes, reserves are being used to pay for expenses - this isn't a bad thing if this was planned for. 
</text>
  </threadedComment>
  <threadedComment ref="B48" dT="2025-09-12T15:35:01.99" personId="{C45AD2C2-6704-4040-8375-768430B9EEBD}" id="{CC5030F9-FD6C-406C-A71E-C6FCA64C57DB}">
    <text xml:space="preserve">If "Try Again", bills are not being paid (row 40) but reserves are funded as wanted (row 44). Revenue should be adjusted so that bills are being paid. 
Based on end of year cash and contributions to reserves. </text>
  </threadedComment>
  <threadedComment ref="B54" dT="2025-09-12T15:53:56.06" personId="{C45AD2C2-6704-4040-8375-768430B9EEBD}" id="{DF2C6400-AFAE-44B7-AD3D-A65451C91D9D}">
    <text xml:space="preserve">Affordable water bills are typically between 1% - 2.5%. This is calculated using MHI and customer bill. </text>
  </threadedComment>
  <threadedComment ref="B55" dT="2025-09-12T15:49:42.11" personId="{C45AD2C2-6704-4040-8375-768430B9EEBD}" id="{809F7CDD-AF3A-4C97-AC2B-93C715C3DCC5}">
    <text xml:space="preserve">Takes Customer Revenue (row35) divided by 12 months divided by Number of Customers (C12). </text>
  </threadedComment>
  <threadedComment ref="B57" dT="2025-09-12T16:58:32.51" personId="{63334B6B-54A0-4465-945B-6171387AF6E7}" id="{BDD81523-32F5-4DBB-9451-1636FCC9D4D8}">
    <text>= Current bill (F55) + increase needed (F52)</text>
  </threadedComment>
  <threadedComment ref="B60" dT="2025-09-12T15:48:21.44" personId="{C45AD2C2-6704-4040-8375-768430B9EEBD}" id="{D2A0C0C7-076E-4384-BCE2-523D559C9C52}">
    <text xml:space="preserve">Cells will be colored (Good) dark green, light green, yellow, orange, or red (Bad). </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9CC69-E575-4E4C-BD1B-ED0DBE89C59D}">
  <dimension ref="B1:D28"/>
  <sheetViews>
    <sheetView workbookViewId="0">
      <selection activeCell="D32" sqref="D32"/>
    </sheetView>
  </sheetViews>
  <sheetFormatPr defaultRowHeight="15" x14ac:dyDescent="0.25"/>
  <cols>
    <col min="2" max="2" width="12.28515625" bestFit="1" customWidth="1"/>
    <col min="3" max="3" width="10.5703125" bestFit="1" customWidth="1"/>
    <col min="4" max="4" width="95.85546875" customWidth="1"/>
  </cols>
  <sheetData>
    <row r="1" spans="2:4" x14ac:dyDescent="0.25">
      <c r="B1" t="s">
        <v>0</v>
      </c>
      <c r="C1" t="s">
        <v>1</v>
      </c>
    </row>
    <row r="7" spans="2:4" x14ac:dyDescent="0.25">
      <c r="B7" s="10" t="s">
        <v>2</v>
      </c>
      <c r="C7" s="10" t="s">
        <v>3</v>
      </c>
      <c r="D7" s="10" t="s">
        <v>4</v>
      </c>
    </row>
    <row r="8" spans="2:4" x14ac:dyDescent="0.25">
      <c r="B8" s="9" t="s">
        <v>5</v>
      </c>
      <c r="C8" s="9" t="s">
        <v>6</v>
      </c>
      <c r="D8" s="9" t="s">
        <v>7</v>
      </c>
    </row>
    <row r="9" spans="2:4" x14ac:dyDescent="0.25">
      <c r="B9" s="9" t="s">
        <v>8</v>
      </c>
      <c r="C9" s="9" t="s">
        <v>9</v>
      </c>
      <c r="D9" s="9" t="s">
        <v>10</v>
      </c>
    </row>
    <row r="10" spans="2:4" x14ac:dyDescent="0.25">
      <c r="B10" s="9" t="s">
        <v>75</v>
      </c>
      <c r="C10" s="9" t="s">
        <v>9</v>
      </c>
      <c r="D10" s="9" t="s">
        <v>76</v>
      </c>
    </row>
    <row r="11" spans="2:4" x14ac:dyDescent="0.25">
      <c r="B11" s="9"/>
      <c r="C11" s="9"/>
      <c r="D11" s="9"/>
    </row>
    <row r="12" spans="2:4" x14ac:dyDescent="0.25">
      <c r="B12" s="9"/>
      <c r="C12" s="9"/>
      <c r="D12" s="9"/>
    </row>
    <row r="13" spans="2:4" x14ac:dyDescent="0.25">
      <c r="B13" s="9"/>
      <c r="C13" s="9"/>
      <c r="D13" s="9"/>
    </row>
    <row r="14" spans="2:4" x14ac:dyDescent="0.25">
      <c r="B14" s="9"/>
      <c r="C14" s="9"/>
      <c r="D14" s="9"/>
    </row>
    <row r="15" spans="2:4" x14ac:dyDescent="0.25">
      <c r="B15" s="9"/>
      <c r="C15" s="9"/>
      <c r="D15" s="9"/>
    </row>
    <row r="16" spans="2:4" x14ac:dyDescent="0.25">
      <c r="B16" s="9"/>
      <c r="C16" s="9"/>
      <c r="D16" s="9"/>
    </row>
    <row r="17" spans="2:4" x14ac:dyDescent="0.25">
      <c r="B17" s="9"/>
      <c r="C17" s="9"/>
      <c r="D17" s="9"/>
    </row>
    <row r="18" spans="2:4" x14ac:dyDescent="0.25">
      <c r="B18" s="9"/>
      <c r="C18" s="9"/>
      <c r="D18" s="9"/>
    </row>
    <row r="19" spans="2:4" x14ac:dyDescent="0.25">
      <c r="B19" s="9"/>
      <c r="C19" s="9"/>
      <c r="D19" s="9"/>
    </row>
    <row r="20" spans="2:4" x14ac:dyDescent="0.25">
      <c r="B20" s="9"/>
      <c r="C20" s="9"/>
      <c r="D20" s="9"/>
    </row>
    <row r="21" spans="2:4" x14ac:dyDescent="0.25">
      <c r="B21" s="9"/>
      <c r="C21" s="9"/>
      <c r="D21" s="9"/>
    </row>
    <row r="22" spans="2:4" x14ac:dyDescent="0.25">
      <c r="B22" s="9"/>
      <c r="C22" s="9"/>
      <c r="D22" s="9"/>
    </row>
    <row r="23" spans="2:4" x14ac:dyDescent="0.25">
      <c r="B23" s="9"/>
      <c r="C23" s="9"/>
      <c r="D23" s="9"/>
    </row>
    <row r="24" spans="2:4" x14ac:dyDescent="0.25">
      <c r="B24" s="9"/>
      <c r="C24" s="9"/>
      <c r="D24" s="9"/>
    </row>
    <row r="25" spans="2:4" x14ac:dyDescent="0.25">
      <c r="B25" s="9"/>
      <c r="C25" s="9"/>
      <c r="D25" s="9"/>
    </row>
    <row r="26" spans="2:4" x14ac:dyDescent="0.25">
      <c r="B26" s="9"/>
      <c r="C26" s="9"/>
      <c r="D26" s="9"/>
    </row>
    <row r="27" spans="2:4" x14ac:dyDescent="0.25">
      <c r="B27" s="9"/>
      <c r="C27" s="9"/>
      <c r="D27" s="9"/>
    </row>
    <row r="28" spans="2:4" x14ac:dyDescent="0.25">
      <c r="B28" s="9"/>
      <c r="C28" s="9"/>
      <c r="D28" s="9"/>
    </row>
  </sheetData>
  <sheetProtection algorithmName="SHA-512" hashValue="+NVCGz+HB818iyOVDWTIB4Pyua6BKFs31qB1l5+qxZ0cN8bcAPObkuUMYH7q3s6l4zPrBImVKj8e5PuWF/sFhQ==" saltValue="WgbLsgv1HiDti54GUuVuYw==" spinCount="100000" sheet="1" objects="1" scenarios="1"/>
  <protectedRanges>
    <protectedRange sqref="B10:D28" name="Range1"/>
  </protectedRange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25C-EDFA-467A-83AE-78DCF6E04EDF}">
  <dimension ref="A1:V44"/>
  <sheetViews>
    <sheetView workbookViewId="0">
      <selection activeCell="C18" sqref="C18:V44"/>
    </sheetView>
  </sheetViews>
  <sheetFormatPr defaultRowHeight="15" x14ac:dyDescent="0.25"/>
  <cols>
    <col min="3" max="3" width="10.140625" bestFit="1" customWidth="1"/>
    <col min="4" max="4" width="7.85546875" bestFit="1" customWidth="1"/>
    <col min="6" max="6" width="11.42578125" bestFit="1" customWidth="1"/>
    <col min="7" max="7" width="7.85546875" bestFit="1" customWidth="1"/>
    <col min="10" max="10" width="10.140625" bestFit="1" customWidth="1"/>
    <col min="11" max="11" width="7.85546875" bestFit="1" customWidth="1"/>
    <col min="13" max="13" width="11.42578125" bestFit="1" customWidth="1"/>
  </cols>
  <sheetData>
    <row r="1" spans="1:22" x14ac:dyDescent="0.25">
      <c r="A1" s="100"/>
      <c r="B1" s="100"/>
      <c r="C1" s="100"/>
      <c r="D1" s="100"/>
      <c r="E1" s="100"/>
      <c r="F1" s="100"/>
      <c r="G1" s="100"/>
      <c r="H1" s="100"/>
      <c r="I1" s="100"/>
      <c r="J1" s="100"/>
      <c r="K1" s="100"/>
      <c r="L1" s="100"/>
      <c r="M1" s="100"/>
      <c r="N1" s="100"/>
      <c r="O1" s="100"/>
      <c r="P1" s="100"/>
      <c r="Q1" s="100"/>
      <c r="R1" s="100"/>
      <c r="S1" s="100"/>
      <c r="T1" s="100"/>
      <c r="U1" s="100"/>
      <c r="V1" s="100"/>
    </row>
    <row r="2" spans="1:22" x14ac:dyDescent="0.25">
      <c r="A2" s="100"/>
      <c r="B2" s="100"/>
      <c r="C2" s="100"/>
      <c r="D2" s="100"/>
      <c r="E2" s="100"/>
      <c r="F2" s="100"/>
      <c r="G2" s="100"/>
      <c r="H2" s="100"/>
      <c r="I2" s="100"/>
      <c r="J2" s="100"/>
      <c r="K2" s="100"/>
      <c r="L2" s="100"/>
      <c r="M2" s="100"/>
      <c r="N2" s="100"/>
      <c r="O2" s="100"/>
      <c r="P2" s="100"/>
      <c r="Q2" s="100"/>
      <c r="R2" s="100"/>
      <c r="S2" s="100"/>
      <c r="T2" s="100"/>
      <c r="U2" s="100"/>
      <c r="V2" s="100"/>
    </row>
    <row r="3" spans="1:22" x14ac:dyDescent="0.25">
      <c r="A3" s="100"/>
      <c r="B3" s="100"/>
      <c r="C3" s="100"/>
      <c r="D3" s="100"/>
      <c r="E3" s="100"/>
      <c r="F3" s="100"/>
      <c r="G3" s="100"/>
      <c r="H3" s="100"/>
      <c r="I3" s="100"/>
      <c r="J3" s="100"/>
      <c r="K3" s="100"/>
      <c r="L3" s="100"/>
      <c r="M3" s="100"/>
      <c r="N3" s="100"/>
      <c r="O3" s="100"/>
      <c r="P3" s="100"/>
      <c r="Q3" s="100"/>
      <c r="R3" s="100"/>
      <c r="S3" s="100"/>
      <c r="T3" s="100"/>
      <c r="U3" s="100"/>
      <c r="V3" s="100"/>
    </row>
    <row r="4" spans="1:22" x14ac:dyDescent="0.25">
      <c r="A4" s="100"/>
      <c r="B4" s="100"/>
      <c r="C4" s="100"/>
      <c r="D4" s="100"/>
      <c r="E4" s="100"/>
      <c r="F4" s="100"/>
      <c r="G4" s="100"/>
      <c r="H4" s="100"/>
      <c r="I4" s="100"/>
      <c r="J4" s="100"/>
      <c r="K4" s="100"/>
      <c r="L4" s="100"/>
      <c r="M4" s="100"/>
      <c r="N4" s="100"/>
      <c r="O4" s="100"/>
      <c r="P4" s="100"/>
      <c r="Q4" s="100"/>
      <c r="R4" s="100"/>
      <c r="S4" s="100"/>
      <c r="T4" s="100"/>
      <c r="U4" s="100"/>
      <c r="V4" s="100"/>
    </row>
    <row r="5" spans="1:22" x14ac:dyDescent="0.25">
      <c r="A5" s="100"/>
      <c r="B5" s="100"/>
      <c r="C5" s="100"/>
      <c r="D5" s="100"/>
      <c r="E5" s="100"/>
      <c r="F5" s="100"/>
      <c r="G5" s="100"/>
      <c r="H5" s="100"/>
      <c r="I5" s="100"/>
      <c r="J5" s="100"/>
      <c r="K5" s="100"/>
      <c r="L5" s="100"/>
      <c r="M5" s="100"/>
      <c r="N5" s="100"/>
      <c r="O5" s="100"/>
      <c r="P5" s="100"/>
      <c r="Q5" s="100"/>
      <c r="R5" s="100"/>
      <c r="S5" s="100"/>
      <c r="T5" s="100"/>
      <c r="U5" s="100"/>
      <c r="V5" s="100"/>
    </row>
    <row r="6" spans="1:22" ht="15.75" thickBot="1" x14ac:dyDescent="0.3">
      <c r="A6" s="100"/>
      <c r="B6" s="100"/>
      <c r="C6" s="100"/>
      <c r="D6" s="100"/>
      <c r="E6" s="100"/>
      <c r="F6" s="100"/>
      <c r="G6" s="100"/>
      <c r="H6" s="100"/>
      <c r="I6" s="100"/>
      <c r="J6" s="100"/>
      <c r="K6" s="100"/>
      <c r="L6" s="100"/>
      <c r="M6" s="100"/>
      <c r="N6" s="100"/>
      <c r="O6" s="100"/>
      <c r="P6" s="100"/>
      <c r="Q6" s="100"/>
      <c r="R6" s="100"/>
      <c r="S6" s="100"/>
      <c r="T6" s="100"/>
      <c r="U6" s="100"/>
      <c r="V6" s="100"/>
    </row>
    <row r="7" spans="1:22" x14ac:dyDescent="0.25">
      <c r="A7" s="100"/>
      <c r="B7" s="100"/>
      <c r="C7" s="97" t="s">
        <v>11</v>
      </c>
      <c r="D7" s="98"/>
      <c r="E7" s="98"/>
      <c r="F7" s="98"/>
      <c r="G7" s="99"/>
      <c r="H7" s="101"/>
      <c r="I7" s="102"/>
      <c r="J7" s="97" t="s">
        <v>12</v>
      </c>
      <c r="K7" s="98"/>
      <c r="L7" s="98"/>
      <c r="M7" s="98"/>
      <c r="N7" s="99"/>
      <c r="O7" s="101"/>
      <c r="P7" s="100"/>
      <c r="Q7" s="100"/>
      <c r="R7" s="100"/>
      <c r="S7" s="100"/>
      <c r="T7" s="100"/>
      <c r="U7" s="100"/>
      <c r="V7" s="100"/>
    </row>
    <row r="8" spans="1:22" x14ac:dyDescent="0.25">
      <c r="A8" s="100"/>
      <c r="B8" s="100"/>
      <c r="C8" s="2" t="s">
        <v>13</v>
      </c>
      <c r="D8" t="s">
        <v>14</v>
      </c>
      <c r="F8" t="s">
        <v>15</v>
      </c>
      <c r="G8" s="3">
        <f>Basic!F50</f>
        <v>0</v>
      </c>
      <c r="H8" s="101"/>
      <c r="I8" s="102"/>
      <c r="J8" s="2" t="s">
        <v>13</v>
      </c>
      <c r="K8" t="s">
        <v>14</v>
      </c>
      <c r="M8" t="s">
        <v>15</v>
      </c>
      <c r="N8" s="3">
        <f>AVERAGE(Basic!H50:J50)</f>
        <v>0</v>
      </c>
      <c r="O8" s="101"/>
      <c r="P8" s="100"/>
      <c r="Q8" s="100"/>
      <c r="R8" s="100"/>
      <c r="S8" s="100"/>
      <c r="T8" s="100"/>
      <c r="U8" s="100"/>
      <c r="V8" s="100"/>
    </row>
    <row r="9" spans="1:22" x14ac:dyDescent="0.25">
      <c r="A9" s="100"/>
      <c r="B9" s="100"/>
      <c r="C9" s="2" t="s">
        <v>16</v>
      </c>
      <c r="D9" s="4">
        <v>0</v>
      </c>
      <c r="F9" t="s">
        <v>17</v>
      </c>
      <c r="G9" s="3">
        <v>0.02</v>
      </c>
      <c r="H9" s="101"/>
      <c r="I9" s="102"/>
      <c r="J9" s="2" t="s">
        <v>16</v>
      </c>
      <c r="K9" s="4">
        <v>0</v>
      </c>
      <c r="M9" t="s">
        <v>17</v>
      </c>
      <c r="N9" s="3">
        <v>0.02</v>
      </c>
      <c r="O9" s="101"/>
      <c r="P9" s="100"/>
      <c r="Q9" s="100"/>
      <c r="R9" s="100"/>
      <c r="S9" s="100"/>
      <c r="T9" s="100"/>
      <c r="U9" s="100"/>
      <c r="V9" s="100"/>
    </row>
    <row r="10" spans="1:22" x14ac:dyDescent="0.25">
      <c r="A10" s="100"/>
      <c r="B10" s="100"/>
      <c r="C10" s="2" t="s">
        <v>18</v>
      </c>
      <c r="D10" s="4">
        <v>0.1</v>
      </c>
      <c r="F10" t="s">
        <v>19</v>
      </c>
      <c r="G10" s="3">
        <f>SUM(D9:D14)-SUM(G8:G9)</f>
        <v>1.98</v>
      </c>
      <c r="H10" s="101"/>
      <c r="I10" s="102"/>
      <c r="J10" s="2" t="s">
        <v>18</v>
      </c>
      <c r="K10" s="4">
        <v>0.1</v>
      </c>
      <c r="M10" t="s">
        <v>19</v>
      </c>
      <c r="N10" s="3">
        <f>SUM(K9:K14)-SUM(N8:N9)</f>
        <v>1.98</v>
      </c>
      <c r="O10" s="101"/>
      <c r="P10" s="100"/>
      <c r="Q10" s="100"/>
      <c r="R10" s="100"/>
      <c r="S10" s="100"/>
      <c r="T10" s="100"/>
      <c r="U10" s="100"/>
      <c r="V10" s="100"/>
    </row>
    <row r="11" spans="1:22" x14ac:dyDescent="0.25">
      <c r="A11" s="100"/>
      <c r="B11" s="100"/>
      <c r="C11" s="2" t="s">
        <v>20</v>
      </c>
      <c r="D11" s="4">
        <v>0.2</v>
      </c>
      <c r="G11" s="5"/>
      <c r="H11" s="101"/>
      <c r="I11" s="102"/>
      <c r="J11" s="2" t="s">
        <v>20</v>
      </c>
      <c r="K11" s="4">
        <v>0.2</v>
      </c>
      <c r="N11" s="5"/>
      <c r="O11" s="101"/>
      <c r="P11" s="100"/>
      <c r="Q11" s="100"/>
      <c r="R11" s="100"/>
      <c r="S11" s="100"/>
      <c r="T11" s="100"/>
      <c r="U11" s="100"/>
      <c r="V11" s="100"/>
    </row>
    <row r="12" spans="1:22" x14ac:dyDescent="0.25">
      <c r="A12" s="100"/>
      <c r="B12" s="100"/>
      <c r="C12" s="2" t="s">
        <v>21</v>
      </c>
      <c r="D12" s="4">
        <v>0.5</v>
      </c>
      <c r="G12" s="5"/>
      <c r="H12" s="101"/>
      <c r="I12" s="102"/>
      <c r="J12" s="2" t="s">
        <v>21</v>
      </c>
      <c r="K12" s="4">
        <v>0.5</v>
      </c>
      <c r="N12" s="5"/>
      <c r="O12" s="101"/>
      <c r="P12" s="100"/>
      <c r="Q12" s="100"/>
      <c r="R12" s="100"/>
      <c r="S12" s="100"/>
      <c r="T12" s="100"/>
      <c r="U12" s="100"/>
      <c r="V12" s="100"/>
    </row>
    <row r="13" spans="1:22" x14ac:dyDescent="0.25">
      <c r="A13" s="100"/>
      <c r="B13" s="100"/>
      <c r="C13" s="2" t="s">
        <v>22</v>
      </c>
      <c r="D13" s="4">
        <v>0.2</v>
      </c>
      <c r="G13" s="5"/>
      <c r="H13" s="101"/>
      <c r="I13" s="102"/>
      <c r="J13" s="2" t="s">
        <v>22</v>
      </c>
      <c r="K13" s="4">
        <v>0.2</v>
      </c>
      <c r="N13" s="5"/>
      <c r="O13" s="101"/>
      <c r="P13" s="100"/>
      <c r="Q13" s="100"/>
      <c r="R13" s="100"/>
      <c r="S13" s="100"/>
      <c r="T13" s="100"/>
      <c r="U13" s="100"/>
      <c r="V13" s="100"/>
    </row>
    <row r="14" spans="1:22" x14ac:dyDescent="0.25">
      <c r="A14" s="100"/>
      <c r="B14" s="100"/>
      <c r="C14" s="2" t="s">
        <v>23</v>
      </c>
      <c r="D14" s="4">
        <v>1</v>
      </c>
      <c r="G14" s="5"/>
      <c r="H14" s="101"/>
      <c r="I14" s="102"/>
      <c r="J14" s="2" t="s">
        <v>23</v>
      </c>
      <c r="K14" s="4">
        <v>1</v>
      </c>
      <c r="N14" s="5"/>
      <c r="O14" s="101"/>
      <c r="P14" s="100"/>
      <c r="Q14" s="100"/>
      <c r="R14" s="100"/>
      <c r="S14" s="100"/>
      <c r="T14" s="100"/>
      <c r="U14" s="100"/>
      <c r="V14" s="100"/>
    </row>
    <row r="15" spans="1:22" x14ac:dyDescent="0.25">
      <c r="A15" s="100"/>
      <c r="B15" s="100"/>
      <c r="C15" s="2"/>
      <c r="G15" s="5"/>
      <c r="H15" s="101"/>
      <c r="I15" s="102"/>
      <c r="J15" s="2"/>
      <c r="N15" s="5"/>
      <c r="O15" s="101"/>
      <c r="P15" s="100"/>
      <c r="Q15" s="100"/>
      <c r="R15" s="100"/>
      <c r="S15" s="100"/>
      <c r="T15" s="100"/>
      <c r="U15" s="100"/>
      <c r="V15" s="100"/>
    </row>
    <row r="16" spans="1:22" x14ac:dyDescent="0.25">
      <c r="A16" s="100"/>
      <c r="B16" s="100"/>
      <c r="C16" s="2"/>
      <c r="G16" s="5"/>
      <c r="H16" s="101"/>
      <c r="I16" s="102"/>
      <c r="J16" s="2"/>
      <c r="N16" s="5"/>
      <c r="O16" s="101"/>
      <c r="P16" s="100"/>
      <c r="Q16" s="100"/>
      <c r="R16" s="100"/>
      <c r="S16" s="100"/>
      <c r="T16" s="100"/>
      <c r="U16" s="100"/>
      <c r="V16" s="100"/>
    </row>
    <row r="17" spans="1:22" ht="15.75" thickBot="1" x14ac:dyDescent="0.3">
      <c r="A17" s="100"/>
      <c r="B17" s="100"/>
      <c r="C17" s="6"/>
      <c r="D17" s="7"/>
      <c r="E17" s="7"/>
      <c r="F17" s="7"/>
      <c r="G17" s="8"/>
      <c r="H17" s="101"/>
      <c r="I17" s="102"/>
      <c r="J17" s="6"/>
      <c r="K17" s="7"/>
      <c r="L17" s="7"/>
      <c r="M17" s="7"/>
      <c r="N17" s="8"/>
      <c r="O17" s="101"/>
      <c r="P17" s="100"/>
      <c r="Q17" s="100"/>
      <c r="R17" s="100"/>
      <c r="S17" s="100"/>
      <c r="T17" s="100"/>
      <c r="U17" s="100"/>
      <c r="V17" s="100"/>
    </row>
    <row r="18" spans="1:22" x14ac:dyDescent="0.25">
      <c r="A18" s="100"/>
      <c r="B18" s="100"/>
      <c r="C18" s="100"/>
      <c r="D18" s="100"/>
      <c r="E18" s="100"/>
      <c r="F18" s="100"/>
      <c r="G18" s="100"/>
      <c r="H18" s="100"/>
      <c r="I18" s="100"/>
      <c r="J18" s="100"/>
      <c r="K18" s="100"/>
      <c r="L18" s="100"/>
      <c r="M18" s="100"/>
      <c r="N18" s="100"/>
      <c r="O18" s="100"/>
      <c r="P18" s="100"/>
      <c r="Q18" s="100"/>
      <c r="R18" s="100"/>
      <c r="S18" s="100"/>
      <c r="T18" s="100"/>
      <c r="U18" s="100"/>
      <c r="V18" s="100"/>
    </row>
    <row r="19" spans="1:22" x14ac:dyDescent="0.25">
      <c r="A19" s="100"/>
      <c r="B19" s="100"/>
      <c r="C19" s="100"/>
      <c r="D19" s="100"/>
      <c r="E19" s="100"/>
      <c r="F19" s="100"/>
      <c r="G19" s="100"/>
      <c r="H19" s="100"/>
      <c r="I19" s="100"/>
      <c r="J19" s="100"/>
      <c r="K19" s="100"/>
      <c r="L19" s="100"/>
      <c r="M19" s="100"/>
      <c r="N19" s="100"/>
      <c r="O19" s="100"/>
      <c r="P19" s="100"/>
      <c r="Q19" s="100"/>
      <c r="R19" s="100"/>
      <c r="S19" s="100"/>
      <c r="T19" s="100"/>
      <c r="U19" s="100"/>
      <c r="V19" s="100"/>
    </row>
    <row r="20" spans="1:22" x14ac:dyDescent="0.25">
      <c r="A20" s="100"/>
      <c r="B20" s="100"/>
      <c r="C20" s="100"/>
      <c r="D20" s="100"/>
      <c r="E20" s="100"/>
      <c r="F20" s="100"/>
      <c r="G20" s="100"/>
      <c r="H20" s="100"/>
      <c r="I20" s="100"/>
      <c r="J20" s="100"/>
      <c r="K20" s="100"/>
      <c r="L20" s="100"/>
      <c r="M20" s="100"/>
      <c r="N20" s="100"/>
      <c r="O20" s="100"/>
      <c r="P20" s="100"/>
      <c r="Q20" s="100"/>
      <c r="R20" s="100"/>
      <c r="S20" s="100"/>
      <c r="T20" s="100"/>
      <c r="U20" s="100"/>
      <c r="V20" s="100"/>
    </row>
    <row r="21" spans="1:22" x14ac:dyDescent="0.25">
      <c r="A21" s="100"/>
      <c r="B21" s="100"/>
      <c r="C21" s="100"/>
      <c r="D21" s="100"/>
      <c r="E21" s="100"/>
      <c r="F21" s="100"/>
      <c r="G21" s="100"/>
      <c r="H21" s="100"/>
      <c r="I21" s="100"/>
      <c r="J21" s="100"/>
      <c r="K21" s="100"/>
      <c r="L21" s="100"/>
      <c r="M21" s="100"/>
      <c r="N21" s="100"/>
      <c r="O21" s="100"/>
      <c r="P21" s="100"/>
      <c r="Q21" s="100"/>
      <c r="R21" s="100"/>
      <c r="S21" s="100"/>
      <c r="T21" s="100"/>
      <c r="U21" s="100"/>
      <c r="V21" s="100"/>
    </row>
    <row r="22" spans="1:22" x14ac:dyDescent="0.25">
      <c r="A22" s="100"/>
      <c r="B22" s="100"/>
      <c r="C22" s="100"/>
      <c r="D22" s="100"/>
      <c r="E22" s="100"/>
      <c r="F22" s="100"/>
      <c r="G22" s="100"/>
      <c r="H22" s="100"/>
      <c r="I22" s="100"/>
      <c r="J22" s="100"/>
      <c r="K22" s="100"/>
      <c r="L22" s="100"/>
      <c r="M22" s="100"/>
      <c r="N22" s="100"/>
      <c r="O22" s="100"/>
      <c r="P22" s="100"/>
      <c r="Q22" s="100"/>
      <c r="R22" s="100"/>
      <c r="S22" s="100"/>
      <c r="T22" s="100"/>
      <c r="U22" s="100"/>
      <c r="V22" s="100"/>
    </row>
    <row r="23" spans="1:22" x14ac:dyDescent="0.25">
      <c r="A23" s="100"/>
      <c r="B23" s="100"/>
      <c r="C23" s="100"/>
      <c r="D23" s="100"/>
      <c r="E23" s="100"/>
      <c r="F23" s="100"/>
      <c r="G23" s="100"/>
      <c r="H23" s="100"/>
      <c r="I23" s="100"/>
      <c r="J23" s="100"/>
      <c r="K23" s="100"/>
      <c r="L23" s="100"/>
      <c r="M23" s="100"/>
      <c r="N23" s="100"/>
      <c r="O23" s="100"/>
      <c r="P23" s="100"/>
      <c r="Q23" s="100"/>
      <c r="R23" s="100"/>
      <c r="S23" s="100"/>
      <c r="T23" s="100"/>
      <c r="U23" s="100"/>
      <c r="V23" s="100"/>
    </row>
    <row r="24" spans="1:22" x14ac:dyDescent="0.25">
      <c r="A24" s="100"/>
      <c r="B24" s="100"/>
      <c r="C24" s="100"/>
      <c r="D24" s="100"/>
      <c r="E24" s="100"/>
      <c r="F24" s="100"/>
      <c r="G24" s="100"/>
      <c r="H24" s="100"/>
      <c r="I24" s="100"/>
      <c r="J24" s="100"/>
      <c r="K24" s="100"/>
      <c r="L24" s="100"/>
      <c r="M24" s="100"/>
      <c r="N24" s="100"/>
      <c r="O24" s="100"/>
      <c r="P24" s="100"/>
      <c r="Q24" s="100"/>
      <c r="R24" s="100"/>
      <c r="S24" s="100"/>
      <c r="T24" s="100"/>
      <c r="U24" s="100"/>
      <c r="V24" s="100"/>
    </row>
    <row r="25" spans="1:22" x14ac:dyDescent="0.25">
      <c r="A25" s="100"/>
      <c r="B25" s="100"/>
      <c r="C25" s="100"/>
      <c r="D25" s="100"/>
      <c r="E25" s="100"/>
      <c r="F25" s="100"/>
      <c r="G25" s="100"/>
      <c r="H25" s="100"/>
      <c r="I25" s="100"/>
      <c r="J25" s="100"/>
      <c r="K25" s="100"/>
      <c r="L25" s="100"/>
      <c r="M25" s="100"/>
      <c r="N25" s="100"/>
      <c r="O25" s="100"/>
      <c r="P25" s="100"/>
      <c r="Q25" s="100"/>
      <c r="R25" s="100"/>
      <c r="S25" s="100"/>
      <c r="T25" s="100"/>
      <c r="U25" s="100"/>
      <c r="V25" s="100"/>
    </row>
    <row r="26" spans="1:22" x14ac:dyDescent="0.25">
      <c r="A26" s="100"/>
      <c r="B26" s="100"/>
      <c r="C26" s="100"/>
      <c r="D26" s="100"/>
      <c r="E26" s="100"/>
      <c r="F26" s="100"/>
      <c r="G26" s="100"/>
      <c r="H26" s="100"/>
      <c r="I26" s="100"/>
      <c r="J26" s="100"/>
      <c r="K26" s="100"/>
      <c r="L26" s="100"/>
      <c r="M26" s="100"/>
      <c r="N26" s="100"/>
      <c r="O26" s="100"/>
      <c r="P26" s="100"/>
      <c r="Q26" s="100"/>
      <c r="R26" s="100"/>
      <c r="S26" s="100"/>
      <c r="T26" s="100"/>
      <c r="U26" s="100"/>
      <c r="V26" s="100"/>
    </row>
    <row r="27" spans="1:22" x14ac:dyDescent="0.25">
      <c r="A27" s="100"/>
      <c r="B27" s="100"/>
      <c r="C27" s="100"/>
      <c r="D27" s="100"/>
      <c r="E27" s="100"/>
      <c r="F27" s="100"/>
      <c r="G27" s="100"/>
      <c r="H27" s="100"/>
      <c r="I27" s="100"/>
      <c r="J27" s="100"/>
      <c r="K27" s="100"/>
      <c r="L27" s="100"/>
      <c r="M27" s="100"/>
      <c r="N27" s="100"/>
      <c r="O27" s="100"/>
      <c r="P27" s="100"/>
      <c r="Q27" s="100"/>
      <c r="R27" s="100"/>
      <c r="S27" s="100"/>
      <c r="T27" s="100"/>
      <c r="U27" s="100"/>
      <c r="V27" s="100"/>
    </row>
    <row r="28" spans="1:22" x14ac:dyDescent="0.25">
      <c r="A28" s="100"/>
      <c r="B28" s="100"/>
      <c r="C28" s="100"/>
      <c r="D28" s="100"/>
      <c r="E28" s="100"/>
      <c r="F28" s="100"/>
      <c r="G28" s="100"/>
      <c r="H28" s="100"/>
      <c r="I28" s="100"/>
      <c r="J28" s="100"/>
      <c r="K28" s="100"/>
      <c r="L28" s="100"/>
      <c r="M28" s="100"/>
      <c r="N28" s="100"/>
      <c r="O28" s="100"/>
      <c r="P28" s="100"/>
      <c r="Q28" s="100"/>
      <c r="R28" s="100"/>
      <c r="S28" s="100"/>
      <c r="T28" s="100"/>
      <c r="U28" s="100"/>
      <c r="V28" s="100"/>
    </row>
    <row r="29" spans="1:22" x14ac:dyDescent="0.25">
      <c r="A29" s="100"/>
      <c r="B29" s="100"/>
      <c r="C29" s="100"/>
      <c r="D29" s="100"/>
      <c r="E29" s="100"/>
      <c r="F29" s="100"/>
      <c r="G29" s="100"/>
      <c r="H29" s="100"/>
      <c r="I29" s="100"/>
      <c r="J29" s="100"/>
      <c r="K29" s="100"/>
      <c r="L29" s="100"/>
      <c r="M29" s="100"/>
      <c r="N29" s="100"/>
      <c r="O29" s="100"/>
      <c r="P29" s="100"/>
      <c r="Q29" s="100"/>
      <c r="R29" s="100"/>
      <c r="S29" s="100"/>
      <c r="T29" s="100"/>
      <c r="U29" s="100"/>
      <c r="V29" s="100"/>
    </row>
    <row r="30" spans="1:22" x14ac:dyDescent="0.25">
      <c r="A30" s="100"/>
      <c r="B30" s="100"/>
      <c r="C30" s="100"/>
      <c r="D30" s="100"/>
      <c r="E30" s="100"/>
      <c r="F30" s="100"/>
      <c r="G30" s="100"/>
      <c r="H30" s="100"/>
      <c r="I30" s="100"/>
      <c r="J30" s="100"/>
      <c r="K30" s="100"/>
      <c r="L30" s="100"/>
      <c r="M30" s="100"/>
      <c r="N30" s="100"/>
      <c r="O30" s="100"/>
      <c r="P30" s="100"/>
      <c r="Q30" s="100"/>
      <c r="R30" s="100"/>
      <c r="S30" s="100"/>
      <c r="T30" s="100"/>
      <c r="U30" s="100"/>
      <c r="V30" s="100"/>
    </row>
    <row r="31" spans="1:22" x14ac:dyDescent="0.25">
      <c r="A31" s="100"/>
      <c r="B31" s="100"/>
      <c r="C31" s="100"/>
      <c r="D31" s="100"/>
      <c r="E31" s="100"/>
      <c r="F31" s="100"/>
      <c r="G31" s="100"/>
      <c r="H31" s="100"/>
      <c r="I31" s="100"/>
      <c r="J31" s="100"/>
      <c r="K31" s="100"/>
      <c r="L31" s="100"/>
      <c r="M31" s="100"/>
      <c r="N31" s="100"/>
      <c r="O31" s="100"/>
      <c r="P31" s="100"/>
      <c r="Q31" s="100"/>
      <c r="R31" s="100"/>
      <c r="S31" s="100"/>
      <c r="T31" s="100"/>
      <c r="U31" s="100"/>
      <c r="V31" s="100"/>
    </row>
    <row r="32" spans="1:22" x14ac:dyDescent="0.25">
      <c r="A32" s="100"/>
      <c r="B32" s="100"/>
      <c r="C32" s="100"/>
      <c r="D32" s="100"/>
      <c r="E32" s="100"/>
      <c r="F32" s="100"/>
      <c r="G32" s="100"/>
      <c r="H32" s="100"/>
      <c r="I32" s="100"/>
      <c r="J32" s="100"/>
      <c r="K32" s="100"/>
      <c r="L32" s="100"/>
      <c r="M32" s="100"/>
      <c r="N32" s="100"/>
      <c r="O32" s="100"/>
      <c r="P32" s="100"/>
      <c r="Q32" s="100"/>
      <c r="R32" s="100"/>
      <c r="S32" s="100"/>
      <c r="T32" s="100"/>
      <c r="U32" s="100"/>
      <c r="V32" s="100"/>
    </row>
    <row r="33" spans="1:22" x14ac:dyDescent="0.25">
      <c r="A33" s="100"/>
      <c r="B33" s="100"/>
      <c r="C33" s="100"/>
      <c r="D33" s="100"/>
      <c r="E33" s="100"/>
      <c r="F33" s="100"/>
      <c r="G33" s="100"/>
      <c r="H33" s="100"/>
      <c r="I33" s="100"/>
      <c r="J33" s="100"/>
      <c r="K33" s="100"/>
      <c r="L33" s="100"/>
      <c r="M33" s="100"/>
      <c r="N33" s="100"/>
      <c r="O33" s="100"/>
      <c r="P33" s="100"/>
      <c r="Q33" s="100"/>
      <c r="R33" s="100"/>
      <c r="S33" s="100"/>
      <c r="T33" s="100"/>
      <c r="U33" s="100"/>
      <c r="V33" s="100"/>
    </row>
    <row r="34" spans="1:22" x14ac:dyDescent="0.25">
      <c r="A34" s="100"/>
      <c r="B34" s="100"/>
      <c r="C34" s="100"/>
      <c r="D34" s="100"/>
      <c r="E34" s="100"/>
      <c r="F34" s="100"/>
      <c r="G34" s="100"/>
      <c r="H34" s="100"/>
      <c r="I34" s="100"/>
      <c r="J34" s="100"/>
      <c r="K34" s="100"/>
      <c r="L34" s="100"/>
      <c r="M34" s="100"/>
      <c r="N34" s="100"/>
      <c r="O34" s="100"/>
      <c r="P34" s="100"/>
      <c r="Q34" s="100"/>
      <c r="R34" s="100"/>
      <c r="S34" s="100"/>
      <c r="T34" s="100"/>
      <c r="U34" s="100"/>
      <c r="V34" s="100"/>
    </row>
    <row r="35" spans="1:22" x14ac:dyDescent="0.25">
      <c r="A35" s="100"/>
      <c r="B35" s="100"/>
      <c r="C35" s="100"/>
      <c r="D35" s="100"/>
      <c r="E35" s="100"/>
      <c r="F35" s="100"/>
      <c r="G35" s="100"/>
      <c r="H35" s="100"/>
      <c r="I35" s="100"/>
      <c r="J35" s="100"/>
      <c r="K35" s="100"/>
      <c r="L35" s="100"/>
      <c r="M35" s="100"/>
      <c r="N35" s="100"/>
      <c r="O35" s="100"/>
      <c r="P35" s="100"/>
      <c r="Q35" s="100"/>
      <c r="R35" s="100"/>
      <c r="S35" s="100"/>
      <c r="T35" s="100"/>
      <c r="U35" s="100"/>
      <c r="V35" s="100"/>
    </row>
    <row r="36" spans="1:22" x14ac:dyDescent="0.25">
      <c r="A36" s="100"/>
      <c r="B36" s="100"/>
      <c r="C36" s="100"/>
      <c r="D36" s="100"/>
      <c r="E36" s="100"/>
      <c r="F36" s="100"/>
      <c r="G36" s="100"/>
      <c r="H36" s="100"/>
      <c r="I36" s="100"/>
      <c r="J36" s="100"/>
      <c r="K36" s="100"/>
      <c r="L36" s="100"/>
      <c r="M36" s="100"/>
      <c r="N36" s="100"/>
      <c r="O36" s="100"/>
      <c r="P36" s="100"/>
      <c r="Q36" s="100"/>
      <c r="R36" s="100"/>
      <c r="S36" s="100"/>
      <c r="T36" s="100"/>
      <c r="U36" s="100"/>
      <c r="V36" s="100"/>
    </row>
    <row r="37" spans="1:22" x14ac:dyDescent="0.25">
      <c r="A37" s="100"/>
      <c r="B37" s="100"/>
      <c r="C37" s="100"/>
      <c r="D37" s="100"/>
      <c r="E37" s="100"/>
      <c r="F37" s="100"/>
      <c r="G37" s="100"/>
      <c r="H37" s="100"/>
      <c r="I37" s="100"/>
      <c r="J37" s="100"/>
      <c r="K37" s="100"/>
      <c r="L37" s="100"/>
      <c r="M37" s="100"/>
      <c r="N37" s="100"/>
      <c r="O37" s="100"/>
      <c r="P37" s="100"/>
      <c r="Q37" s="100"/>
      <c r="R37" s="100"/>
      <c r="S37" s="100"/>
      <c r="T37" s="100"/>
      <c r="U37" s="100"/>
      <c r="V37" s="100"/>
    </row>
    <row r="38" spans="1:22" x14ac:dyDescent="0.25">
      <c r="A38" s="100"/>
      <c r="B38" s="100"/>
      <c r="C38" s="100"/>
      <c r="D38" s="100"/>
      <c r="E38" s="100"/>
      <c r="F38" s="100"/>
      <c r="G38" s="100"/>
      <c r="H38" s="100"/>
      <c r="I38" s="100"/>
      <c r="J38" s="100"/>
      <c r="K38" s="100"/>
      <c r="L38" s="100"/>
      <c r="M38" s="100"/>
      <c r="N38" s="100"/>
      <c r="O38" s="100"/>
      <c r="P38" s="100"/>
      <c r="Q38" s="100"/>
      <c r="R38" s="100"/>
      <c r="S38" s="100"/>
      <c r="T38" s="100"/>
      <c r="U38" s="100"/>
      <c r="V38" s="100"/>
    </row>
    <row r="39" spans="1:22" x14ac:dyDescent="0.25">
      <c r="A39" s="100"/>
      <c r="B39" s="100"/>
      <c r="C39" s="100"/>
      <c r="D39" s="100"/>
      <c r="E39" s="100"/>
      <c r="F39" s="100"/>
      <c r="G39" s="100"/>
      <c r="H39" s="100"/>
      <c r="I39" s="100"/>
      <c r="J39" s="100"/>
      <c r="K39" s="100"/>
      <c r="L39" s="100"/>
      <c r="M39" s="100"/>
      <c r="N39" s="100"/>
      <c r="O39" s="100"/>
      <c r="P39" s="100"/>
      <c r="Q39" s="100"/>
      <c r="R39" s="100"/>
      <c r="S39" s="100"/>
      <c r="T39" s="100"/>
      <c r="U39" s="100"/>
      <c r="V39" s="100"/>
    </row>
    <row r="40" spans="1:22" x14ac:dyDescent="0.25">
      <c r="A40" s="100"/>
      <c r="B40" s="100"/>
      <c r="C40" s="100"/>
      <c r="D40" s="100"/>
      <c r="E40" s="100"/>
      <c r="F40" s="100"/>
      <c r="G40" s="100"/>
      <c r="H40" s="100"/>
      <c r="I40" s="100"/>
      <c r="J40" s="100"/>
      <c r="K40" s="100"/>
      <c r="L40" s="100"/>
      <c r="M40" s="100"/>
      <c r="N40" s="100"/>
      <c r="O40" s="100"/>
      <c r="P40" s="100"/>
      <c r="Q40" s="100"/>
      <c r="R40" s="100"/>
      <c r="S40" s="100"/>
      <c r="T40" s="100"/>
      <c r="U40" s="100"/>
      <c r="V40" s="100"/>
    </row>
    <row r="41" spans="1:22" x14ac:dyDescent="0.25">
      <c r="A41" s="100"/>
      <c r="B41" s="100"/>
      <c r="C41" s="100"/>
      <c r="D41" s="100"/>
      <c r="E41" s="100"/>
      <c r="F41" s="100"/>
      <c r="G41" s="100"/>
      <c r="H41" s="100"/>
      <c r="I41" s="100"/>
      <c r="J41" s="100"/>
      <c r="K41" s="100"/>
      <c r="L41" s="100"/>
      <c r="M41" s="100"/>
      <c r="N41" s="100"/>
      <c r="O41" s="100"/>
      <c r="P41" s="100"/>
      <c r="Q41" s="100"/>
      <c r="R41" s="100"/>
      <c r="S41" s="100"/>
      <c r="T41" s="100"/>
      <c r="U41" s="100"/>
      <c r="V41" s="100"/>
    </row>
    <row r="42" spans="1:22" x14ac:dyDescent="0.25">
      <c r="A42" s="100"/>
      <c r="B42" s="100"/>
      <c r="C42" s="100"/>
      <c r="D42" s="100"/>
      <c r="E42" s="100"/>
      <c r="F42" s="100"/>
      <c r="G42" s="100"/>
      <c r="H42" s="100"/>
      <c r="I42" s="100"/>
      <c r="J42" s="100"/>
      <c r="K42" s="100"/>
      <c r="L42" s="100"/>
      <c r="M42" s="100"/>
      <c r="N42" s="100"/>
      <c r="O42" s="100"/>
      <c r="P42" s="100"/>
      <c r="Q42" s="100"/>
      <c r="R42" s="100"/>
      <c r="S42" s="100"/>
      <c r="T42" s="100"/>
      <c r="U42" s="100"/>
      <c r="V42" s="100"/>
    </row>
    <row r="43" spans="1:22" x14ac:dyDescent="0.25">
      <c r="A43" s="100"/>
      <c r="B43" s="100"/>
      <c r="C43" s="100"/>
      <c r="D43" s="100"/>
      <c r="E43" s="100"/>
      <c r="F43" s="100"/>
      <c r="G43" s="100"/>
      <c r="H43" s="100"/>
      <c r="I43" s="100"/>
      <c r="J43" s="100"/>
      <c r="K43" s="100"/>
      <c r="L43" s="100"/>
      <c r="M43" s="100"/>
      <c r="N43" s="100"/>
      <c r="O43" s="100"/>
      <c r="P43" s="100"/>
      <c r="Q43" s="100"/>
      <c r="R43" s="100"/>
      <c r="S43" s="100"/>
      <c r="T43" s="100"/>
      <c r="U43" s="100"/>
      <c r="V43" s="100"/>
    </row>
    <row r="44" spans="1:22" x14ac:dyDescent="0.25">
      <c r="A44" s="100"/>
      <c r="B44" s="100"/>
      <c r="C44" s="100"/>
      <c r="D44" s="100"/>
      <c r="E44" s="100"/>
      <c r="F44" s="100"/>
      <c r="G44" s="100"/>
      <c r="H44" s="100"/>
      <c r="I44" s="100"/>
      <c r="J44" s="100"/>
      <c r="K44" s="100"/>
      <c r="L44" s="100"/>
      <c r="M44" s="100"/>
      <c r="N44" s="100"/>
      <c r="O44" s="100"/>
      <c r="P44" s="100"/>
      <c r="Q44" s="100"/>
      <c r="R44" s="100"/>
      <c r="S44" s="100"/>
      <c r="T44" s="100"/>
      <c r="U44" s="100"/>
      <c r="V44" s="100"/>
    </row>
  </sheetData>
  <sheetProtection algorithmName="SHA-512" hashValue="gNR1tOm35o5Ilf50RQ0No2R0NaM6IDiNNQEx7VaCjesRQIMnzGpAf2GDLrJ1SjkNGulQK+4TKOfrI3V/Bc/ErQ==" saltValue="a2TUcVgPTg9JGcVcjARVzw==" spinCount="100000" sheet="1" objects="1" scenarios="1"/>
  <mergeCells count="7">
    <mergeCell ref="C7:G7"/>
    <mergeCell ref="J7:N7"/>
    <mergeCell ref="A1:V6"/>
    <mergeCell ref="A7:B44"/>
    <mergeCell ref="H7:I17"/>
    <mergeCell ref="O7:V17"/>
    <mergeCell ref="C18:V4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03F79-B88A-4D2A-8F4E-7FE510A072FB}">
  <sheetPr>
    <pageSetUpPr fitToPage="1"/>
  </sheetPr>
  <dimension ref="A1:AE179"/>
  <sheetViews>
    <sheetView tabSelected="1" zoomScale="43" zoomScaleNormal="110" workbookViewId="0">
      <selection activeCell="K10" sqref="K1:K1048576"/>
    </sheetView>
  </sheetViews>
  <sheetFormatPr defaultRowHeight="15" x14ac:dyDescent="0.25"/>
  <cols>
    <col min="1" max="1" width="8.7109375" style="100"/>
    <col min="2" max="2" width="31.42578125" customWidth="1"/>
    <col min="3" max="3" width="11.42578125" style="1" bestFit="1" customWidth="1"/>
    <col min="4" max="4" width="19" style="1" customWidth="1"/>
    <col min="5" max="5" width="12.85546875" style="1" bestFit="1" customWidth="1"/>
    <col min="6" max="6" width="11.42578125" style="1" customWidth="1"/>
    <col min="7" max="10" width="11.5703125" style="1" bestFit="1" customWidth="1"/>
    <col min="11" max="11" width="94.42578125" customWidth="1"/>
    <col min="12" max="31" width="8.7109375" style="100"/>
  </cols>
  <sheetData>
    <row r="1" spans="2:11" ht="15.75" thickBot="1" x14ac:dyDescent="0.3">
      <c r="B1" s="103"/>
      <c r="C1" s="103"/>
      <c r="D1" s="103"/>
      <c r="E1" s="103"/>
      <c r="F1" s="103"/>
      <c r="G1" s="103"/>
      <c r="H1" s="103"/>
      <c r="I1" s="103"/>
      <c r="J1" s="103"/>
      <c r="K1" s="103"/>
    </row>
    <row r="2" spans="2:11" ht="39" customHeight="1" x14ac:dyDescent="0.25">
      <c r="B2" s="172" t="s">
        <v>24</v>
      </c>
      <c r="C2" s="173"/>
      <c r="D2" s="173"/>
      <c r="E2" s="173"/>
      <c r="F2" s="173"/>
      <c r="G2" s="173"/>
      <c r="H2" s="173"/>
      <c r="I2" s="173"/>
      <c r="J2" s="173"/>
      <c r="K2" s="174"/>
    </row>
    <row r="3" spans="2:11" ht="15.95" customHeight="1" x14ac:dyDescent="0.25">
      <c r="B3" s="183"/>
      <c r="C3" s="184"/>
      <c r="D3" s="184"/>
      <c r="E3" s="184"/>
      <c r="F3" s="184"/>
      <c r="G3" s="184"/>
      <c r="H3" s="184"/>
      <c r="I3" s="184"/>
      <c r="J3" s="184"/>
      <c r="K3" s="185"/>
    </row>
    <row r="4" spans="2:11" ht="16.5" customHeight="1" thickBot="1" x14ac:dyDescent="0.3">
      <c r="B4" s="183"/>
      <c r="C4" s="184"/>
      <c r="D4" s="184"/>
      <c r="E4" s="184"/>
      <c r="F4" s="184"/>
      <c r="G4" s="184"/>
      <c r="H4" s="184"/>
      <c r="I4" s="184"/>
      <c r="J4" s="184"/>
      <c r="K4" s="185"/>
    </row>
    <row r="5" spans="2:11" ht="15.75" x14ac:dyDescent="0.25">
      <c r="B5" s="175" t="s">
        <v>25</v>
      </c>
      <c r="C5" s="176"/>
      <c r="D5" s="112"/>
      <c r="E5" s="105"/>
      <c r="F5" s="105"/>
      <c r="G5" s="105"/>
      <c r="H5" s="105"/>
      <c r="I5" s="105"/>
      <c r="J5" s="105"/>
      <c r="K5" s="108"/>
    </row>
    <row r="6" spans="2:11" ht="15.75" x14ac:dyDescent="0.25">
      <c r="B6" s="20" t="s">
        <v>26</v>
      </c>
      <c r="C6" s="21"/>
      <c r="D6" s="112"/>
      <c r="E6" s="105"/>
      <c r="F6" s="105"/>
      <c r="G6" s="105"/>
      <c r="H6" s="105"/>
      <c r="I6" s="105"/>
      <c r="J6" s="105"/>
      <c r="K6" s="108"/>
    </row>
    <row r="7" spans="2:11" ht="15.75" x14ac:dyDescent="0.25">
      <c r="B7" s="20" t="s">
        <v>27</v>
      </c>
      <c r="C7" s="22"/>
      <c r="D7" s="112"/>
      <c r="E7" s="105"/>
      <c r="F7" s="105"/>
      <c r="G7" s="105"/>
      <c r="H7" s="105"/>
      <c r="I7" s="105"/>
      <c r="J7" s="105"/>
      <c r="K7" s="108"/>
    </row>
    <row r="8" spans="2:11" ht="16.5" thickBot="1" x14ac:dyDescent="0.3">
      <c r="B8" s="23" t="s">
        <v>28</v>
      </c>
      <c r="C8" s="24"/>
      <c r="D8" s="112"/>
      <c r="E8" s="105"/>
      <c r="F8" s="105"/>
      <c r="G8" s="105"/>
      <c r="H8" s="105"/>
      <c r="I8" s="105"/>
      <c r="J8" s="105"/>
      <c r="K8" s="108"/>
    </row>
    <row r="9" spans="2:11" ht="16.5" thickBot="1" x14ac:dyDescent="0.3">
      <c r="B9" s="112"/>
      <c r="C9" s="105"/>
      <c r="D9" s="105"/>
      <c r="E9" s="105"/>
      <c r="F9" s="105"/>
      <c r="G9" s="105"/>
      <c r="H9" s="105"/>
      <c r="I9" s="105"/>
      <c r="J9" s="105"/>
      <c r="K9" s="108"/>
    </row>
    <row r="10" spans="2:11" ht="15.75" x14ac:dyDescent="0.25">
      <c r="B10" s="74" t="s">
        <v>29</v>
      </c>
      <c r="C10" s="92">
        <v>2025</v>
      </c>
      <c r="D10" s="106"/>
      <c r="E10" s="106"/>
      <c r="F10" s="106"/>
      <c r="G10" s="106"/>
      <c r="H10" s="106"/>
      <c r="I10" s="106"/>
      <c r="J10" s="28"/>
      <c r="K10" s="49"/>
    </row>
    <row r="11" spans="2:11" ht="15.75" x14ac:dyDescent="0.25">
      <c r="B11" s="50" t="s">
        <v>30</v>
      </c>
      <c r="C11" s="25"/>
      <c r="D11" s="106"/>
      <c r="E11" s="106"/>
      <c r="F11" s="106"/>
      <c r="G11" s="106"/>
      <c r="H11" s="106"/>
      <c r="I11" s="106"/>
      <c r="J11" s="28"/>
      <c r="K11" s="49"/>
    </row>
    <row r="12" spans="2:11" ht="15.75" x14ac:dyDescent="0.25">
      <c r="B12" s="50" t="s">
        <v>31</v>
      </c>
      <c r="C12" s="26"/>
      <c r="D12" s="106"/>
      <c r="E12" s="106"/>
      <c r="F12" s="106"/>
      <c r="G12" s="106"/>
      <c r="H12" s="106"/>
      <c r="I12" s="106"/>
      <c r="J12" s="28"/>
      <c r="K12" s="49"/>
    </row>
    <row r="13" spans="2:11" ht="16.5" thickBot="1" x14ac:dyDescent="0.3">
      <c r="B13" s="75" t="s">
        <v>32</v>
      </c>
      <c r="C13" s="93"/>
      <c r="D13" s="106"/>
      <c r="E13" s="106"/>
      <c r="F13" s="106"/>
      <c r="G13" s="106"/>
      <c r="H13" s="106"/>
      <c r="I13" s="106"/>
      <c r="J13" s="28"/>
      <c r="K13" s="49"/>
    </row>
    <row r="14" spans="2:11" ht="16.5" thickBot="1" x14ac:dyDescent="0.3">
      <c r="B14" s="112"/>
      <c r="C14" s="105"/>
      <c r="D14" s="105"/>
      <c r="E14" s="105"/>
      <c r="F14" s="105"/>
      <c r="G14" s="105"/>
      <c r="H14" s="105"/>
      <c r="I14" s="105"/>
      <c r="J14" s="105"/>
      <c r="K14" s="108"/>
    </row>
    <row r="15" spans="2:11" ht="19.5" thickBot="1" x14ac:dyDescent="0.35">
      <c r="B15" s="124" t="s">
        <v>33</v>
      </c>
      <c r="C15" s="125"/>
      <c r="D15" s="125"/>
      <c r="E15" s="125"/>
      <c r="F15" s="125"/>
      <c r="G15" s="125"/>
      <c r="H15" s="125"/>
      <c r="I15" s="125"/>
      <c r="J15" s="126"/>
      <c r="K15" s="52"/>
    </row>
    <row r="16" spans="2:11" ht="16.5" thickBot="1" x14ac:dyDescent="0.3">
      <c r="B16" s="127"/>
      <c r="C16" s="104"/>
      <c r="D16" s="104"/>
      <c r="E16" s="128"/>
      <c r="F16" s="188" t="s">
        <v>34</v>
      </c>
      <c r="G16" s="189"/>
      <c r="H16" s="189"/>
      <c r="I16" s="189"/>
      <c r="J16" s="190"/>
      <c r="K16" s="49"/>
    </row>
    <row r="17" spans="2:11" ht="32.25" thickBot="1" x14ac:dyDescent="0.3">
      <c r="B17" s="116"/>
      <c r="C17" s="118"/>
      <c r="D17" s="31" t="s">
        <v>35</v>
      </c>
      <c r="E17" s="32" t="s">
        <v>36</v>
      </c>
      <c r="F17" s="32">
        <f>$C$10+1</f>
        <v>2026</v>
      </c>
      <c r="G17" s="32">
        <f>$C$10+2</f>
        <v>2027</v>
      </c>
      <c r="H17" s="32">
        <f>$C$10+3</f>
        <v>2028</v>
      </c>
      <c r="I17" s="32">
        <f>$C$10+4</f>
        <v>2029</v>
      </c>
      <c r="J17" s="33">
        <f>$C$10+5</f>
        <v>2030</v>
      </c>
      <c r="K17" s="51" t="s">
        <v>37</v>
      </c>
    </row>
    <row r="18" spans="2:11" ht="15.75" x14ac:dyDescent="0.25">
      <c r="B18" s="191" t="s">
        <v>38</v>
      </c>
      <c r="C18" s="192"/>
      <c r="D18" s="47"/>
      <c r="E18" s="47"/>
      <c r="F18" s="48">
        <f>($D$18-$E$18)/5</f>
        <v>0</v>
      </c>
      <c r="G18" s="48">
        <f t="shared" ref="G18:J18" si="0">($D$18-$E$18)/5</f>
        <v>0</v>
      </c>
      <c r="H18" s="48">
        <f t="shared" si="0"/>
        <v>0</v>
      </c>
      <c r="I18" s="48">
        <f t="shared" si="0"/>
        <v>0</v>
      </c>
      <c r="J18" s="73">
        <f t="shared" si="0"/>
        <v>0</v>
      </c>
      <c r="K18" s="58"/>
    </row>
    <row r="19" spans="2:11" ht="15.75" x14ac:dyDescent="0.25">
      <c r="B19" s="193" t="s">
        <v>39</v>
      </c>
      <c r="C19" s="194"/>
      <c r="D19" s="36"/>
      <c r="E19" s="36">
        <v>0</v>
      </c>
      <c r="F19" s="37">
        <f>($D$19-$E$19)/5</f>
        <v>0</v>
      </c>
      <c r="G19" s="37">
        <f t="shared" ref="G19:J19" si="1">($D$19-$E$19)/5</f>
        <v>0</v>
      </c>
      <c r="H19" s="37">
        <f t="shared" si="1"/>
        <v>0</v>
      </c>
      <c r="I19" s="37">
        <f t="shared" si="1"/>
        <v>0</v>
      </c>
      <c r="J19" s="38">
        <f t="shared" si="1"/>
        <v>0</v>
      </c>
      <c r="K19" s="58"/>
    </row>
    <row r="20" spans="2:11" ht="15.75" x14ac:dyDescent="0.25">
      <c r="B20" s="193" t="s">
        <v>40</v>
      </c>
      <c r="C20" s="194"/>
      <c r="D20" s="36"/>
      <c r="E20" s="36">
        <v>0</v>
      </c>
      <c r="F20" s="37">
        <f>($D$20-$E$20)/5</f>
        <v>0</v>
      </c>
      <c r="G20" s="37">
        <f t="shared" ref="G20:J20" si="2">($D$20-$E$20)/5</f>
        <v>0</v>
      </c>
      <c r="H20" s="37">
        <f t="shared" si="2"/>
        <v>0</v>
      </c>
      <c r="I20" s="37">
        <f t="shared" si="2"/>
        <v>0</v>
      </c>
      <c r="J20" s="38">
        <f t="shared" si="2"/>
        <v>0</v>
      </c>
      <c r="K20" s="58"/>
    </row>
    <row r="21" spans="2:11" ht="15.75" x14ac:dyDescent="0.25">
      <c r="B21" s="193" t="s">
        <v>41</v>
      </c>
      <c r="C21" s="194"/>
      <c r="D21" s="36"/>
      <c r="E21" s="36">
        <v>0</v>
      </c>
      <c r="F21" s="37">
        <f>($D$21-$E$21)/5</f>
        <v>0</v>
      </c>
      <c r="G21" s="37">
        <f>($D$21-$E$21)/5</f>
        <v>0</v>
      </c>
      <c r="H21" s="37">
        <f>($D$21-$E$21)/5</f>
        <v>0</v>
      </c>
      <c r="I21" s="37">
        <f>($D$21-$E$21)/5</f>
        <v>0</v>
      </c>
      <c r="J21" s="38">
        <f>($D$21-$E$21)/5</f>
        <v>0</v>
      </c>
      <c r="K21" s="58"/>
    </row>
    <row r="22" spans="2:11" ht="16.5" thickBot="1" x14ac:dyDescent="0.3">
      <c r="B22" s="119" t="s">
        <v>42</v>
      </c>
      <c r="C22" s="120"/>
      <c r="D22" s="39">
        <f>SUM(D18:D21)</f>
        <v>0</v>
      </c>
      <c r="E22" s="39">
        <f>SUM(E18:E21)</f>
        <v>0</v>
      </c>
      <c r="F22" s="39">
        <f>SUM(F18:F21)</f>
        <v>0</v>
      </c>
      <c r="G22" s="39">
        <f t="shared" ref="G22:I22" si="3">SUM(G18:G21)</f>
        <v>0</v>
      </c>
      <c r="H22" s="39">
        <f t="shared" si="3"/>
        <v>0</v>
      </c>
      <c r="I22" s="39">
        <f t="shared" si="3"/>
        <v>0</v>
      </c>
      <c r="J22" s="40">
        <f>SUM(J18:J21)</f>
        <v>0</v>
      </c>
      <c r="K22" s="58"/>
    </row>
    <row r="23" spans="2:11" ht="16.5" thickBot="1" x14ac:dyDescent="0.3">
      <c r="B23" s="42" t="s">
        <v>43</v>
      </c>
      <c r="C23" s="34"/>
      <c r="D23" s="34"/>
      <c r="E23" s="35" t="str">
        <f>IF(E22=E42,"Yes","No")</f>
        <v>Yes</v>
      </c>
      <c r="F23" s="43" t="s">
        <v>44</v>
      </c>
      <c r="G23" s="43"/>
      <c r="H23" s="43"/>
      <c r="I23" s="43"/>
      <c r="J23" s="44"/>
      <c r="K23" s="58"/>
    </row>
    <row r="24" spans="2:11" ht="16.5" thickBot="1" x14ac:dyDescent="0.3">
      <c r="B24" s="121" t="s">
        <v>45</v>
      </c>
      <c r="C24" s="122"/>
      <c r="D24" s="122"/>
      <c r="E24" s="123"/>
      <c r="F24" s="45">
        <f>E42+F22</f>
        <v>0</v>
      </c>
      <c r="G24" s="45">
        <f>F42+G22</f>
        <v>0</v>
      </c>
      <c r="H24" s="45">
        <f>G42+H22</f>
        <v>0</v>
      </c>
      <c r="I24" s="45">
        <f>H42+I22</f>
        <v>0</v>
      </c>
      <c r="J24" s="46">
        <f>I42+J22</f>
        <v>0</v>
      </c>
      <c r="K24" s="58"/>
    </row>
    <row r="25" spans="2:11" ht="16.5" thickBot="1" x14ac:dyDescent="0.3">
      <c r="B25" s="186"/>
      <c r="C25" s="187"/>
      <c r="D25" s="187"/>
      <c r="E25" s="187"/>
      <c r="F25" s="187"/>
      <c r="G25" s="187"/>
      <c r="H25" s="187"/>
      <c r="I25" s="187"/>
      <c r="J25" s="187"/>
      <c r="K25" s="107"/>
    </row>
    <row r="26" spans="2:11" ht="19.5" thickBot="1" x14ac:dyDescent="0.35">
      <c r="B26" s="124" t="s">
        <v>46</v>
      </c>
      <c r="C26" s="125"/>
      <c r="D26" s="125"/>
      <c r="E26" s="125"/>
      <c r="F26" s="125"/>
      <c r="G26" s="125"/>
      <c r="H26" s="125"/>
      <c r="I26" s="125"/>
      <c r="J26" s="126"/>
      <c r="K26" s="108"/>
    </row>
    <row r="27" spans="2:11" ht="16.5" thickBot="1" x14ac:dyDescent="0.3">
      <c r="B27" s="41"/>
      <c r="C27" s="180" t="s">
        <v>47</v>
      </c>
      <c r="D27" s="181"/>
      <c r="E27" s="11" t="s">
        <v>48</v>
      </c>
      <c r="F27" s="181" t="s">
        <v>49</v>
      </c>
      <c r="G27" s="181"/>
      <c r="H27" s="181"/>
      <c r="I27" s="181"/>
      <c r="J27" s="182"/>
      <c r="K27" s="108"/>
    </row>
    <row r="28" spans="2:11" ht="15.75" x14ac:dyDescent="0.25">
      <c r="B28" s="53" t="s">
        <v>50</v>
      </c>
      <c r="C28" s="12">
        <f>C10-2</f>
        <v>2023</v>
      </c>
      <c r="D28" s="12">
        <f>C10-1</f>
        <v>2024</v>
      </c>
      <c r="E28" s="12">
        <f>C10</f>
        <v>2025</v>
      </c>
      <c r="F28" s="12">
        <f>C10+1</f>
        <v>2026</v>
      </c>
      <c r="G28" s="12">
        <f>C10+2</f>
        <v>2027</v>
      </c>
      <c r="H28" s="12">
        <f>C10+3</f>
        <v>2028</v>
      </c>
      <c r="I28" s="12">
        <f>C10+4</f>
        <v>2029</v>
      </c>
      <c r="J28" s="66">
        <f>C10+5</f>
        <v>2030</v>
      </c>
      <c r="K28" s="65" t="s">
        <v>37</v>
      </c>
    </row>
    <row r="29" spans="2:11" ht="15.75" x14ac:dyDescent="0.25">
      <c r="B29" s="54" t="s">
        <v>51</v>
      </c>
      <c r="C29" s="13"/>
      <c r="D29" s="13"/>
      <c r="E29" s="13"/>
      <c r="F29" s="14">
        <f>$E$29*(1+$C$13)^(F28-2025)</f>
        <v>0</v>
      </c>
      <c r="G29" s="14">
        <f>$E$29*(1+$C$13)^(G28-2025)</f>
        <v>0</v>
      </c>
      <c r="H29" s="14">
        <f>$E$29*(1+$C$13)^(H28-2025)</f>
        <v>0</v>
      </c>
      <c r="I29" s="14">
        <f>$E$29*(1+$C$13)^(I28-2025)</f>
        <v>0</v>
      </c>
      <c r="J29" s="67">
        <f>$E$29*(1+$C$13)^(J28-2025)</f>
        <v>0</v>
      </c>
      <c r="K29" s="91"/>
    </row>
    <row r="30" spans="2:11" ht="15.75" x14ac:dyDescent="0.25">
      <c r="B30" s="54" t="s">
        <v>52</v>
      </c>
      <c r="C30" s="13"/>
      <c r="D30" s="13"/>
      <c r="E30" s="13"/>
      <c r="F30" s="14">
        <f>$E$30*(1+$C$13)^(F28-2025)</f>
        <v>0</v>
      </c>
      <c r="G30" s="14">
        <f>$E$30*(1+$C$13)^(G28-2025)</f>
        <v>0</v>
      </c>
      <c r="H30" s="14">
        <f>$E$30*(1+$C$13)^(H28-2025)</f>
        <v>0</v>
      </c>
      <c r="I30" s="14">
        <f>$E$30*(1+$C$13)^(I28-2025)</f>
        <v>0</v>
      </c>
      <c r="J30" s="67">
        <f>$E$30*(1+$C$13)^(J28-2025)</f>
        <v>0</v>
      </c>
      <c r="K30" s="91"/>
    </row>
    <row r="31" spans="2:11" ht="15.75" x14ac:dyDescent="0.25">
      <c r="B31" s="54" t="s">
        <v>53</v>
      </c>
      <c r="C31" s="13"/>
      <c r="D31" s="13"/>
      <c r="E31" s="13"/>
      <c r="F31" s="13"/>
      <c r="G31" s="13"/>
      <c r="H31" s="13"/>
      <c r="I31" s="13"/>
      <c r="J31" s="68"/>
      <c r="K31" s="91"/>
    </row>
    <row r="32" spans="2:11" ht="15.75" x14ac:dyDescent="0.25">
      <c r="B32" s="177" t="s">
        <v>54</v>
      </c>
      <c r="C32" s="178"/>
      <c r="D32" s="178"/>
      <c r="E32" s="179"/>
      <c r="F32" s="14">
        <f>F22</f>
        <v>0</v>
      </c>
      <c r="G32" s="14">
        <f>G22</f>
        <v>0</v>
      </c>
      <c r="H32" s="14">
        <f>H22</f>
        <v>0</v>
      </c>
      <c r="I32" s="14">
        <f>I22</f>
        <v>0</v>
      </c>
      <c r="J32" s="67">
        <f>J22</f>
        <v>0</v>
      </c>
      <c r="K32" s="91"/>
    </row>
    <row r="33" spans="2:11" ht="15.75" x14ac:dyDescent="0.25">
      <c r="B33" s="55" t="s">
        <v>55</v>
      </c>
      <c r="C33" s="15">
        <f>SUM(C29:C31)</f>
        <v>0</v>
      </c>
      <c r="D33" s="15">
        <f t="shared" ref="D33" si="4">SUM(D29:D31)</f>
        <v>0</v>
      </c>
      <c r="E33" s="15">
        <f>SUM(E29:E31)</f>
        <v>0</v>
      </c>
      <c r="F33" s="15">
        <f>SUM(F29:F32)</f>
        <v>0</v>
      </c>
      <c r="G33" s="15">
        <f>SUM(G29:G32)</f>
        <v>0</v>
      </c>
      <c r="H33" s="15">
        <f>SUM(H29:H32)</f>
        <v>0</v>
      </c>
      <c r="I33" s="15">
        <f>SUM(I29:I32)</f>
        <v>0</v>
      </c>
      <c r="J33" s="69">
        <f>SUM(J29:J32)</f>
        <v>0</v>
      </c>
      <c r="K33" s="91"/>
    </row>
    <row r="34" spans="2:11" ht="15.75" x14ac:dyDescent="0.25">
      <c r="B34" s="137"/>
      <c r="C34" s="138"/>
      <c r="D34" s="138"/>
      <c r="E34" s="138"/>
      <c r="F34" s="138"/>
      <c r="G34" s="138"/>
      <c r="H34" s="138"/>
      <c r="I34" s="138"/>
      <c r="J34" s="139"/>
      <c r="K34" s="63"/>
    </row>
    <row r="35" spans="2:11" ht="15.75" x14ac:dyDescent="0.25">
      <c r="B35" s="54" t="s">
        <v>56</v>
      </c>
      <c r="C35" s="13"/>
      <c r="D35" s="13"/>
      <c r="E35" s="13"/>
      <c r="F35" s="13"/>
      <c r="G35" s="13"/>
      <c r="H35" s="13"/>
      <c r="I35" s="13"/>
      <c r="J35" s="13"/>
      <c r="K35" s="58"/>
    </row>
    <row r="36" spans="2:11" ht="15.75" x14ac:dyDescent="0.25">
      <c r="B36" s="54" t="s">
        <v>57</v>
      </c>
      <c r="C36" s="13"/>
      <c r="D36" s="13"/>
      <c r="E36" s="13"/>
      <c r="F36" s="13"/>
      <c r="G36" s="13"/>
      <c r="H36" s="13"/>
      <c r="I36" s="13"/>
      <c r="J36" s="13"/>
      <c r="K36" s="58"/>
    </row>
    <row r="37" spans="2:11" ht="15.75" x14ac:dyDescent="0.25">
      <c r="B37" s="55" t="s">
        <v>58</v>
      </c>
      <c r="C37" s="15">
        <f>SUM(C35:C36)</f>
        <v>0</v>
      </c>
      <c r="D37" s="15">
        <f t="shared" ref="D37:J37" si="5">SUM(D35:D36)</f>
        <v>0</v>
      </c>
      <c r="E37" s="15">
        <f t="shared" si="5"/>
        <v>0</v>
      </c>
      <c r="F37" s="15">
        <f>SUM(F35:F36)</f>
        <v>0</v>
      </c>
      <c r="G37" s="15">
        <f>SUM(G35:G36)</f>
        <v>0</v>
      </c>
      <c r="H37" s="15">
        <f t="shared" si="5"/>
        <v>0</v>
      </c>
      <c r="I37" s="15">
        <f t="shared" si="5"/>
        <v>0</v>
      </c>
      <c r="J37" s="69">
        <f t="shared" si="5"/>
        <v>0</v>
      </c>
      <c r="K37" s="58"/>
    </row>
    <row r="38" spans="2:11" ht="15.75" x14ac:dyDescent="0.25">
      <c r="B38" s="131"/>
      <c r="C38" s="132"/>
      <c r="D38" s="132"/>
      <c r="E38" s="132"/>
      <c r="F38" s="132"/>
      <c r="G38" s="132"/>
      <c r="H38" s="132"/>
      <c r="I38" s="132"/>
      <c r="J38" s="133"/>
      <c r="K38" s="64"/>
    </row>
    <row r="39" spans="2:11" ht="15.75" x14ac:dyDescent="0.25">
      <c r="B39" s="55" t="s">
        <v>59</v>
      </c>
      <c r="C39" s="15">
        <f t="shared" ref="C39:H39" si="6">C37-SUM(C29:C31)</f>
        <v>0</v>
      </c>
      <c r="D39" s="15">
        <f t="shared" si="6"/>
        <v>0</v>
      </c>
      <c r="E39" s="15">
        <f t="shared" si="6"/>
        <v>0</v>
      </c>
      <c r="F39" s="15">
        <f t="shared" si="6"/>
        <v>0</v>
      </c>
      <c r="G39" s="15">
        <f t="shared" si="6"/>
        <v>0</v>
      </c>
      <c r="H39" s="15">
        <f t="shared" si="6"/>
        <v>0</v>
      </c>
      <c r="I39" s="15">
        <f t="shared" ref="I39:J39" si="7">I37-SUM(I29:I31)</f>
        <v>0</v>
      </c>
      <c r="J39" s="69">
        <f t="shared" si="7"/>
        <v>0</v>
      </c>
      <c r="K39" s="58"/>
    </row>
    <row r="40" spans="2:11" ht="16.5" thickBot="1" x14ac:dyDescent="0.3">
      <c r="B40" s="70" t="s">
        <v>60</v>
      </c>
      <c r="C40" s="71" t="str">
        <f>IF(C39&lt;0, "No", "Yes")</f>
        <v>Yes</v>
      </c>
      <c r="D40" s="71" t="str">
        <f t="shared" ref="D40:J40" si="8">IF(D39&lt;0, "No", "Yes")</f>
        <v>Yes</v>
      </c>
      <c r="E40" s="71" t="str">
        <f t="shared" si="8"/>
        <v>Yes</v>
      </c>
      <c r="F40" s="71" t="str">
        <f t="shared" si="8"/>
        <v>Yes</v>
      </c>
      <c r="G40" s="71" t="str">
        <f>IF(G39&lt;0, "No", "Yes")</f>
        <v>Yes</v>
      </c>
      <c r="H40" s="71" t="str">
        <f t="shared" si="8"/>
        <v>Yes</v>
      </c>
      <c r="I40" s="71" t="str">
        <f t="shared" si="8"/>
        <v>Yes</v>
      </c>
      <c r="J40" s="72" t="str">
        <f t="shared" si="8"/>
        <v>Yes</v>
      </c>
      <c r="K40" s="58"/>
    </row>
    <row r="41" spans="2:11" ht="16.5" thickBot="1" x14ac:dyDescent="0.3">
      <c r="B41" s="134"/>
      <c r="C41" s="135"/>
      <c r="D41" s="135"/>
      <c r="E41" s="135"/>
      <c r="F41" s="135"/>
      <c r="G41" s="135"/>
      <c r="H41" s="135"/>
      <c r="I41" s="135"/>
      <c r="J41" s="135"/>
      <c r="K41" s="136"/>
    </row>
    <row r="42" spans="2:11" ht="16.5" thickBot="1" x14ac:dyDescent="0.3">
      <c r="B42" s="59" t="s">
        <v>61</v>
      </c>
      <c r="C42" s="60"/>
      <c r="D42" s="60"/>
      <c r="E42" s="60"/>
      <c r="F42" s="61">
        <f>E42+F39</f>
        <v>0</v>
      </c>
      <c r="G42" s="61">
        <f>F42+G39</f>
        <v>0</v>
      </c>
      <c r="H42" s="61">
        <f>G42+H39</f>
        <v>0</v>
      </c>
      <c r="I42" s="61">
        <f>H42+I39</f>
        <v>0</v>
      </c>
      <c r="J42" s="62">
        <f>I42+J39</f>
        <v>0</v>
      </c>
      <c r="K42" s="58"/>
    </row>
    <row r="43" spans="2:11" ht="16.5" thickBot="1" x14ac:dyDescent="0.3">
      <c r="B43" s="134"/>
      <c r="C43" s="135"/>
      <c r="D43" s="135"/>
      <c r="E43" s="135"/>
      <c r="F43" s="135"/>
      <c r="G43" s="135"/>
      <c r="H43" s="135"/>
      <c r="I43" s="135"/>
      <c r="J43" s="135"/>
      <c r="K43" s="136"/>
    </row>
    <row r="44" spans="2:11" ht="15.75" x14ac:dyDescent="0.25">
      <c r="B44" s="143" t="s">
        <v>62</v>
      </c>
      <c r="C44" s="144"/>
      <c r="D44" s="144"/>
      <c r="E44" s="145"/>
      <c r="F44" s="76" t="str">
        <f>IF(F42&lt;F24, "No", "Yes")</f>
        <v>Yes</v>
      </c>
      <c r="G44" s="76" t="str">
        <f>IF(G42&lt;G24, "No", "Yes")</f>
        <v>Yes</v>
      </c>
      <c r="H44" s="76" t="str">
        <f>IF(H42&lt;H24, "No", "Yes")</f>
        <v>Yes</v>
      </c>
      <c r="I44" s="76" t="str">
        <f>IF(I42&lt;I24, "No", "Yes")</f>
        <v>Yes</v>
      </c>
      <c r="J44" s="77" t="str">
        <f>IF(J42&lt;J24, "No", "Yes")</f>
        <v>Yes</v>
      </c>
      <c r="K44" s="58"/>
    </row>
    <row r="45" spans="2:11" ht="15.75" x14ac:dyDescent="0.25">
      <c r="B45" s="146" t="s">
        <v>63</v>
      </c>
      <c r="C45" s="147"/>
      <c r="D45" s="147"/>
      <c r="E45" s="148"/>
      <c r="F45" s="16" t="str">
        <f>IF(F39&gt;=0, "No", "Yes")</f>
        <v>No</v>
      </c>
      <c r="G45" s="16" t="str">
        <f>IF(G39&gt;0, "No", "Yes")</f>
        <v>Yes</v>
      </c>
      <c r="H45" s="16" t="str">
        <f t="shared" ref="H45:J45" si="9">IF(H39&gt;0, "No", "Yes")</f>
        <v>Yes</v>
      </c>
      <c r="I45" s="16" t="str">
        <f t="shared" si="9"/>
        <v>Yes</v>
      </c>
      <c r="J45" s="78" t="str">
        <f t="shared" si="9"/>
        <v>Yes</v>
      </c>
      <c r="K45" s="58"/>
    </row>
    <row r="46" spans="2:11" ht="16.5" thickBot="1" x14ac:dyDescent="0.3">
      <c r="B46" s="149" t="s">
        <v>64</v>
      </c>
      <c r="C46" s="150"/>
      <c r="D46" s="150"/>
      <c r="E46" s="151"/>
      <c r="F46" s="79">
        <f>F42-F24</f>
        <v>0</v>
      </c>
      <c r="G46" s="79">
        <f>G42-G24</f>
        <v>0</v>
      </c>
      <c r="H46" s="79">
        <f>H42-H24</f>
        <v>0</v>
      </c>
      <c r="I46" s="79">
        <f>I42-I24</f>
        <v>0</v>
      </c>
      <c r="J46" s="80">
        <f>J42-J24</f>
        <v>0</v>
      </c>
      <c r="K46" s="58"/>
    </row>
    <row r="47" spans="2:11" ht="16.5" thickBot="1" x14ac:dyDescent="0.3">
      <c r="B47" s="109"/>
      <c r="C47" s="110"/>
      <c r="D47" s="110"/>
      <c r="E47" s="110"/>
      <c r="F47" s="110"/>
      <c r="G47" s="110"/>
      <c r="H47" s="110"/>
      <c r="I47" s="110"/>
      <c r="J47" s="110"/>
      <c r="K47" s="111"/>
    </row>
    <row r="48" spans="2:11" ht="16.5" thickBot="1" x14ac:dyDescent="0.3">
      <c r="B48" s="152" t="s">
        <v>65</v>
      </c>
      <c r="C48" s="153"/>
      <c r="D48" s="153"/>
      <c r="E48" s="154"/>
      <c r="F48" s="81" t="str">
        <f>IF(AND(F40="No",F44="No"),"No", IF(AND(F40="Yes",F44="No"),"Unlikely", IF(AND(F40="Yes",F44="Yes"),"Likely","Try Again")))</f>
        <v>Likely</v>
      </c>
      <c r="G48" s="81" t="str">
        <f>IF(AND(G40="No",G44="No"),"No", IF(AND(G40="Yes",G44="No"),"Unlikely", IF(AND(G40="Yes",G44="Yes"),"Likely","Try Again")))</f>
        <v>Likely</v>
      </c>
      <c r="H48" s="81" t="str">
        <f t="shared" ref="H48:J48" si="10">IF(AND(H40="No",H44="No"),"No", IF(AND(H40="Yes",H44="No"),"Unlikely", IF(AND(H40="Yes",H44="Yes"),"Likely","Try Again")))</f>
        <v>Likely</v>
      </c>
      <c r="I48" s="81" t="str">
        <f t="shared" si="10"/>
        <v>Likely</v>
      </c>
      <c r="J48" s="82" t="str">
        <f t="shared" si="10"/>
        <v>Likely</v>
      </c>
      <c r="K48" s="58"/>
    </row>
    <row r="49" spans="2:11" ht="15.75" x14ac:dyDescent="0.25">
      <c r="B49" s="140" t="s">
        <v>66</v>
      </c>
      <c r="C49" s="141"/>
      <c r="D49" s="141"/>
      <c r="E49" s="141"/>
      <c r="F49" s="141"/>
      <c r="G49" s="141"/>
      <c r="H49" s="141"/>
      <c r="I49" s="141"/>
      <c r="J49" s="142"/>
      <c r="K49" s="58"/>
    </row>
    <row r="50" spans="2:11" ht="15.75" x14ac:dyDescent="0.25">
      <c r="B50" s="162" t="s">
        <v>67</v>
      </c>
      <c r="C50" s="163"/>
      <c r="D50" s="163"/>
      <c r="E50" s="164"/>
      <c r="F50" s="17">
        <f>IF(OR(F48="No",F48="Unlikely"),ABS(F46)/F37,0)</f>
        <v>0</v>
      </c>
      <c r="G50" s="17">
        <f>IF(OR(G48="No",G48="Unlikely"),ABS(G46)/G37,0)</f>
        <v>0</v>
      </c>
      <c r="H50" s="17">
        <f>IF(OR(H48="No",H48="Unlikely"),ABS(H46)/H37,0)</f>
        <v>0</v>
      </c>
      <c r="I50" s="17">
        <f>IF(OR(I48="No",I48="Unlikely"),ABS(I46)/I37,0)</f>
        <v>0</v>
      </c>
      <c r="J50" s="17">
        <f>IF(OR(J48="No",J48="Unlikely"),ABS(J46)/J37,0)</f>
        <v>0</v>
      </c>
      <c r="K50" s="58"/>
    </row>
    <row r="51" spans="2:11" ht="15.75" x14ac:dyDescent="0.25">
      <c r="B51" s="162" t="s">
        <v>68</v>
      </c>
      <c r="C51" s="163"/>
      <c r="D51" s="163"/>
      <c r="E51" s="164"/>
      <c r="F51" s="18">
        <f>IF(OR(F48="No",F48="Unlikely"),(F37/$C$12)*F50,0)</f>
        <v>0</v>
      </c>
      <c r="G51" s="18">
        <f>IF(OR(G48="No",G48="Unlikely"),(G37/$C$12)*G50,0)</f>
        <v>0</v>
      </c>
      <c r="H51" s="18">
        <f>IF(OR(H48="No",H48="Unlikely"),(H37/$C$12)*H50,0)</f>
        <v>0</v>
      </c>
      <c r="I51" s="18">
        <f>IF(OR(I48="No",I48="Unlikely"),(I37/$C$12)*I50,0)</f>
        <v>0</v>
      </c>
      <c r="J51" s="18">
        <f>IF(OR(J48="No",J48="Unlikely"),(J37/$C$12)*J50,0)</f>
        <v>0</v>
      </c>
      <c r="K51" s="58"/>
    </row>
    <row r="52" spans="2:11" ht="16.5" thickBot="1" x14ac:dyDescent="0.3">
      <c r="B52" s="165" t="s">
        <v>69</v>
      </c>
      <c r="C52" s="166"/>
      <c r="D52" s="166"/>
      <c r="E52" s="167"/>
      <c r="F52" s="83">
        <f>IF(OR(F48="No",F48="Unlikely"),(F37/12/$C$12)*F50,0)</f>
        <v>0</v>
      </c>
      <c r="G52" s="83">
        <f>IF(OR(G48="No",G48="Unlikely"),(G37/12/$C$12)*G50,0)</f>
        <v>0</v>
      </c>
      <c r="H52" s="83">
        <f>IF(OR(H48="No",H48="Unlikely"),(H37/12/$C$12)*H50,0)</f>
        <v>0</v>
      </c>
      <c r="I52" s="83">
        <f>IF(OR(I48="No",I48="Unlikely"),(I37/12/$C$12)*I50,0)</f>
        <v>0</v>
      </c>
      <c r="J52" s="83">
        <f>IF(OR(J48="No",J48="Unlikely"),(J37/12/$C$12)*J50,0)</f>
        <v>0</v>
      </c>
      <c r="K52" s="58"/>
    </row>
    <row r="53" spans="2:11" ht="16.5" thickBot="1" x14ac:dyDescent="0.3">
      <c r="B53" s="112"/>
      <c r="C53" s="105"/>
      <c r="D53" s="105"/>
      <c r="E53" s="105"/>
      <c r="F53" s="105"/>
      <c r="G53" s="105"/>
      <c r="H53" s="105"/>
      <c r="I53" s="105"/>
      <c r="J53" s="105"/>
      <c r="K53" s="108"/>
    </row>
    <row r="54" spans="2:11" ht="15.75" x14ac:dyDescent="0.25">
      <c r="B54" s="168" t="s">
        <v>70</v>
      </c>
      <c r="C54" s="169"/>
      <c r="D54" s="169"/>
      <c r="E54" s="84" t="e">
        <f t="shared" ref="E54:J54" si="11">(E55*12)/$C$11</f>
        <v>#DIV/0!</v>
      </c>
      <c r="F54" s="84" t="e">
        <f>(F55*12)/$C$11</f>
        <v>#DIV/0!</v>
      </c>
      <c r="G54" s="84" t="e">
        <f t="shared" si="11"/>
        <v>#DIV/0!</v>
      </c>
      <c r="H54" s="84" t="e">
        <f t="shared" si="11"/>
        <v>#DIV/0!</v>
      </c>
      <c r="I54" s="84" t="e">
        <f t="shared" si="11"/>
        <v>#DIV/0!</v>
      </c>
      <c r="J54" s="85" t="e">
        <f t="shared" si="11"/>
        <v>#DIV/0!</v>
      </c>
      <c r="K54" s="58"/>
    </row>
    <row r="55" spans="2:11" ht="16.5" thickBot="1" x14ac:dyDescent="0.3">
      <c r="B55" s="170" t="s">
        <v>71</v>
      </c>
      <c r="C55" s="171"/>
      <c r="D55" s="171"/>
      <c r="E55" s="95" t="e">
        <f t="shared" ref="E55:J55" si="12">E35/$C$12/12</f>
        <v>#DIV/0!</v>
      </c>
      <c r="F55" s="95" t="e">
        <f t="shared" si="12"/>
        <v>#DIV/0!</v>
      </c>
      <c r="G55" s="95" t="e">
        <f t="shared" si="12"/>
        <v>#DIV/0!</v>
      </c>
      <c r="H55" s="95" t="e">
        <f t="shared" si="12"/>
        <v>#DIV/0!</v>
      </c>
      <c r="I55" s="95" t="e">
        <f t="shared" si="12"/>
        <v>#DIV/0!</v>
      </c>
      <c r="J55" s="96" t="e">
        <f t="shared" si="12"/>
        <v>#DIV/0!</v>
      </c>
      <c r="K55" s="58"/>
    </row>
    <row r="56" spans="2:11" ht="15.75" x14ac:dyDescent="0.25">
      <c r="B56" s="159" t="s">
        <v>72</v>
      </c>
      <c r="C56" s="160"/>
      <c r="D56" s="160"/>
      <c r="E56" s="161"/>
      <c r="F56" s="19" t="e">
        <f>(F57*12)/$C$11</f>
        <v>#DIV/0!</v>
      </c>
      <c r="G56" s="19" t="e">
        <f t="shared" ref="G56:J56" si="13">(G57*12)/$C$11</f>
        <v>#DIV/0!</v>
      </c>
      <c r="H56" s="19" t="e">
        <f t="shared" si="13"/>
        <v>#DIV/0!</v>
      </c>
      <c r="I56" s="19" t="e">
        <f t="shared" si="13"/>
        <v>#DIV/0!</v>
      </c>
      <c r="J56" s="86" t="e">
        <f t="shared" si="13"/>
        <v>#DIV/0!</v>
      </c>
      <c r="K56" s="58"/>
    </row>
    <row r="57" spans="2:11" ht="16.5" thickBot="1" x14ac:dyDescent="0.3">
      <c r="B57" s="157" t="s">
        <v>73</v>
      </c>
      <c r="C57" s="158"/>
      <c r="D57" s="158"/>
      <c r="E57" s="158"/>
      <c r="F57" s="87" t="e">
        <f>IF(F52="NA",F55,F55+F52)</f>
        <v>#DIV/0!</v>
      </c>
      <c r="G57" s="94" t="e">
        <f>IF(G52="NA",G55,G55+G52)</f>
        <v>#DIV/0!</v>
      </c>
      <c r="H57" s="87" t="e">
        <f>IF(H52="NA",H55,H55+H52)</f>
        <v>#DIV/0!</v>
      </c>
      <c r="I57" s="87" t="e">
        <f>IF(I52="NA",I55,I55+I52)</f>
        <v>#DIV/0!</v>
      </c>
      <c r="J57" s="88" t="e">
        <f>IF(J52="NA",J55,J55+J52)</f>
        <v>#DIV/0!</v>
      </c>
      <c r="K57" s="58"/>
    </row>
    <row r="58" spans="2:11" ht="16.5" thickBot="1" x14ac:dyDescent="0.3">
      <c r="B58" s="113"/>
      <c r="C58" s="114"/>
      <c r="D58" s="114"/>
      <c r="E58" s="114"/>
      <c r="F58" s="114"/>
      <c r="G58" s="114"/>
      <c r="H58" s="114"/>
      <c r="I58" s="114"/>
      <c r="J58" s="114"/>
      <c r="K58" s="115"/>
    </row>
    <row r="59" spans="2:11" ht="16.5" thickBot="1" x14ac:dyDescent="0.3">
      <c r="B59" s="129"/>
      <c r="C59" s="130"/>
      <c r="D59" s="130"/>
      <c r="E59" s="90">
        <f>C10</f>
        <v>2025</v>
      </c>
      <c r="F59" s="29">
        <f>C10+1</f>
        <v>2026</v>
      </c>
      <c r="G59" s="29">
        <f>C10+2</f>
        <v>2027</v>
      </c>
      <c r="H59" s="29">
        <f>C10+3</f>
        <v>2028</v>
      </c>
      <c r="I59" s="29">
        <f>C10+4</f>
        <v>2029</v>
      </c>
      <c r="J59" s="30">
        <f>C10+5</f>
        <v>2030</v>
      </c>
      <c r="K59" s="89"/>
    </row>
    <row r="60" spans="2:11" ht="19.5" thickBot="1" x14ac:dyDescent="0.35">
      <c r="B60" s="155" t="s">
        <v>74</v>
      </c>
      <c r="C60" s="156"/>
      <c r="D60" s="156"/>
      <c r="E60" s="56"/>
      <c r="F60" s="57"/>
      <c r="G60" s="57"/>
      <c r="H60" s="57"/>
      <c r="I60" s="57"/>
      <c r="J60" s="57"/>
      <c r="K60" s="27"/>
    </row>
    <row r="61" spans="2:11" ht="15.95" customHeight="1" x14ac:dyDescent="0.25">
      <c r="B61" s="112"/>
      <c r="C61" s="105"/>
      <c r="D61" s="105"/>
      <c r="E61" s="105"/>
      <c r="F61" s="105"/>
      <c r="G61" s="105"/>
      <c r="H61" s="105"/>
      <c r="I61" s="105"/>
      <c r="J61" s="105"/>
      <c r="K61" s="108"/>
    </row>
    <row r="62" spans="2:11" x14ac:dyDescent="0.25">
      <c r="B62" s="112"/>
      <c r="C62" s="105"/>
      <c r="D62" s="105"/>
      <c r="E62" s="105"/>
      <c r="F62" s="105"/>
      <c r="G62" s="105"/>
      <c r="H62" s="105"/>
      <c r="I62" s="105"/>
      <c r="J62" s="105"/>
      <c r="K62" s="108"/>
    </row>
    <row r="63" spans="2:11" x14ac:dyDescent="0.25">
      <c r="B63" s="112"/>
      <c r="C63" s="105"/>
      <c r="D63" s="105"/>
      <c r="E63" s="105"/>
      <c r="F63" s="105"/>
      <c r="G63" s="105"/>
      <c r="H63" s="105"/>
      <c r="I63" s="105"/>
      <c r="J63" s="105"/>
      <c r="K63" s="108"/>
    </row>
    <row r="64" spans="2:11" x14ac:dyDescent="0.25">
      <c r="B64" s="112"/>
      <c r="C64" s="105"/>
      <c r="D64" s="105"/>
      <c r="E64" s="105"/>
      <c r="F64" s="105"/>
      <c r="G64" s="105"/>
      <c r="H64" s="105"/>
      <c r="I64" s="105"/>
      <c r="J64" s="105"/>
      <c r="K64" s="108"/>
    </row>
    <row r="65" spans="2:11" x14ac:dyDescent="0.25">
      <c r="B65" s="112"/>
      <c r="C65" s="105"/>
      <c r="D65" s="105"/>
      <c r="E65" s="105"/>
      <c r="F65" s="105"/>
      <c r="G65" s="105"/>
      <c r="H65" s="105"/>
      <c r="I65" s="105"/>
      <c r="J65" s="105"/>
      <c r="K65" s="108"/>
    </row>
    <row r="66" spans="2:11" x14ac:dyDescent="0.25">
      <c r="B66" s="112"/>
      <c r="C66" s="105"/>
      <c r="D66" s="105"/>
      <c r="E66" s="105"/>
      <c r="F66" s="105"/>
      <c r="G66" s="105"/>
      <c r="H66" s="105"/>
      <c r="I66" s="105"/>
      <c r="J66" s="105"/>
      <c r="K66" s="108"/>
    </row>
    <row r="67" spans="2:11" x14ac:dyDescent="0.25">
      <c r="B67" s="112"/>
      <c r="C67" s="105"/>
      <c r="D67" s="105"/>
      <c r="E67" s="105"/>
      <c r="F67" s="105"/>
      <c r="G67" s="105"/>
      <c r="H67" s="105"/>
      <c r="I67" s="105"/>
      <c r="J67" s="105"/>
      <c r="K67" s="108"/>
    </row>
    <row r="68" spans="2:11" x14ac:dyDescent="0.25">
      <c r="B68" s="112"/>
      <c r="C68" s="105"/>
      <c r="D68" s="105"/>
      <c r="E68" s="105"/>
      <c r="F68" s="105"/>
      <c r="G68" s="105"/>
      <c r="H68" s="105"/>
      <c r="I68" s="105"/>
      <c r="J68" s="105"/>
      <c r="K68" s="108"/>
    </row>
    <row r="69" spans="2:11" x14ac:dyDescent="0.25">
      <c r="B69" s="112"/>
      <c r="C69" s="105"/>
      <c r="D69" s="105"/>
      <c r="E69" s="105"/>
      <c r="F69" s="105"/>
      <c r="G69" s="105"/>
      <c r="H69" s="105"/>
      <c r="I69" s="105"/>
      <c r="J69" s="105"/>
      <c r="K69" s="108"/>
    </row>
    <row r="70" spans="2:11" x14ac:dyDescent="0.25">
      <c r="B70" s="112"/>
      <c r="C70" s="105"/>
      <c r="D70" s="105"/>
      <c r="E70" s="105"/>
      <c r="F70" s="105"/>
      <c r="G70" s="105"/>
      <c r="H70" s="105"/>
      <c r="I70" s="105"/>
      <c r="J70" s="105"/>
      <c r="K70" s="108"/>
    </row>
    <row r="71" spans="2:11" x14ac:dyDescent="0.25">
      <c r="B71" s="112"/>
      <c r="C71" s="105"/>
      <c r="D71" s="105"/>
      <c r="E71" s="105"/>
      <c r="F71" s="105"/>
      <c r="G71" s="105"/>
      <c r="H71" s="105"/>
      <c r="I71" s="105"/>
      <c r="J71" s="105"/>
      <c r="K71" s="108"/>
    </row>
    <row r="72" spans="2:11" x14ac:dyDescent="0.25">
      <c r="B72" s="112"/>
      <c r="C72" s="105"/>
      <c r="D72" s="105"/>
      <c r="E72" s="105"/>
      <c r="F72" s="105"/>
      <c r="G72" s="105"/>
      <c r="H72" s="105"/>
      <c r="I72" s="105"/>
      <c r="J72" s="105"/>
      <c r="K72" s="108"/>
    </row>
    <row r="73" spans="2:11" x14ac:dyDescent="0.25">
      <c r="B73" s="112"/>
      <c r="C73" s="105"/>
      <c r="D73" s="105"/>
      <c r="E73" s="105"/>
      <c r="F73" s="105"/>
      <c r="G73" s="105"/>
      <c r="H73" s="105"/>
      <c r="I73" s="105"/>
      <c r="J73" s="105"/>
      <c r="K73" s="108"/>
    </row>
    <row r="74" spans="2:11" x14ac:dyDescent="0.25">
      <c r="B74" s="112"/>
      <c r="C74" s="105"/>
      <c r="D74" s="105"/>
      <c r="E74" s="105"/>
      <c r="F74" s="105"/>
      <c r="G74" s="105"/>
      <c r="H74" s="105"/>
      <c r="I74" s="105"/>
      <c r="J74" s="105"/>
      <c r="K74" s="108"/>
    </row>
    <row r="75" spans="2:11" x14ac:dyDescent="0.25">
      <c r="B75" s="112"/>
      <c r="C75" s="105"/>
      <c r="D75" s="105"/>
      <c r="E75" s="105"/>
      <c r="F75" s="105"/>
      <c r="G75" s="105"/>
      <c r="H75" s="105"/>
      <c r="I75" s="105"/>
      <c r="J75" s="105"/>
      <c r="K75" s="108"/>
    </row>
    <row r="76" spans="2:11" x14ac:dyDescent="0.25">
      <c r="B76" s="112"/>
      <c r="C76" s="105"/>
      <c r="D76" s="105"/>
      <c r="E76" s="105"/>
      <c r="F76" s="105"/>
      <c r="G76" s="105"/>
      <c r="H76" s="105"/>
      <c r="I76" s="105"/>
      <c r="J76" s="105"/>
      <c r="K76" s="108"/>
    </row>
    <row r="77" spans="2:11" ht="15.75" thickBot="1" x14ac:dyDescent="0.3">
      <c r="B77" s="116"/>
      <c r="C77" s="117"/>
      <c r="D77" s="117"/>
      <c r="E77" s="117"/>
      <c r="F77" s="117"/>
      <c r="G77" s="117"/>
      <c r="H77" s="117"/>
      <c r="I77" s="117"/>
      <c r="J77" s="117"/>
      <c r="K77" s="118"/>
    </row>
    <row r="78" spans="2:11" ht="15.95" customHeight="1" x14ac:dyDescent="0.25">
      <c r="B78" s="104"/>
      <c r="C78" s="104"/>
      <c r="D78" s="104"/>
      <c r="E78" s="104"/>
      <c r="F78" s="104"/>
      <c r="G78" s="104"/>
      <c r="H78" s="104"/>
      <c r="I78" s="104"/>
      <c r="J78" s="104"/>
      <c r="K78" s="104"/>
    </row>
    <row r="79" spans="2:11" x14ac:dyDescent="0.25">
      <c r="B79" s="105"/>
      <c r="C79" s="105"/>
      <c r="D79" s="105"/>
      <c r="E79" s="105"/>
      <c r="F79" s="105"/>
      <c r="G79" s="105"/>
      <c r="H79" s="105"/>
      <c r="I79" s="105"/>
      <c r="J79" s="105"/>
      <c r="K79" s="105"/>
    </row>
    <row r="80" spans="2:11" x14ac:dyDescent="0.25">
      <c r="B80" s="105"/>
      <c r="C80" s="105"/>
      <c r="D80" s="105"/>
      <c r="E80" s="105"/>
      <c r="F80" s="105"/>
      <c r="G80" s="105"/>
      <c r="H80" s="105"/>
      <c r="I80" s="105"/>
      <c r="J80" s="105"/>
      <c r="K80" s="105"/>
    </row>
    <row r="81" spans="2:11" x14ac:dyDescent="0.25">
      <c r="B81" s="105"/>
      <c r="C81" s="105"/>
      <c r="D81" s="105"/>
      <c r="E81" s="105"/>
      <c r="F81" s="105"/>
      <c r="G81" s="105"/>
      <c r="H81" s="105"/>
      <c r="I81" s="105"/>
      <c r="J81" s="105"/>
      <c r="K81" s="105"/>
    </row>
    <row r="82" spans="2:11" x14ac:dyDescent="0.25">
      <c r="B82" s="105"/>
      <c r="C82" s="105"/>
      <c r="D82" s="105"/>
      <c r="E82" s="105"/>
      <c r="F82" s="105"/>
      <c r="G82" s="105"/>
      <c r="H82" s="105"/>
      <c r="I82" s="105"/>
      <c r="J82" s="105"/>
      <c r="K82" s="105"/>
    </row>
    <row r="83" spans="2:11" x14ac:dyDescent="0.25">
      <c r="B83" s="105"/>
      <c r="C83" s="105"/>
      <c r="D83" s="105"/>
      <c r="E83" s="105"/>
      <c r="F83" s="105"/>
      <c r="G83" s="105"/>
      <c r="H83" s="105"/>
      <c r="I83" s="105"/>
      <c r="J83" s="105"/>
      <c r="K83" s="105"/>
    </row>
    <row r="84" spans="2:11" x14ac:dyDescent="0.25">
      <c r="B84" s="105"/>
      <c r="C84" s="105"/>
      <c r="D84" s="105"/>
      <c r="E84" s="105"/>
      <c r="F84" s="105"/>
      <c r="G84" s="105"/>
      <c r="H84" s="105"/>
      <c r="I84" s="105"/>
      <c r="J84" s="105"/>
      <c r="K84" s="105"/>
    </row>
    <row r="85" spans="2:11" x14ac:dyDescent="0.25">
      <c r="B85" s="105"/>
      <c r="C85" s="105"/>
      <c r="D85" s="105"/>
      <c r="E85" s="105"/>
      <c r="F85" s="105"/>
      <c r="G85" s="105"/>
      <c r="H85" s="105"/>
      <c r="I85" s="105"/>
      <c r="J85" s="105"/>
      <c r="K85" s="105"/>
    </row>
    <row r="86" spans="2:11" x14ac:dyDescent="0.25">
      <c r="B86" s="105"/>
      <c r="C86" s="105"/>
      <c r="D86" s="105"/>
      <c r="E86" s="105"/>
      <c r="F86" s="105"/>
      <c r="G86" s="105"/>
      <c r="H86" s="105"/>
      <c r="I86" s="105"/>
      <c r="J86" s="105"/>
      <c r="K86" s="105"/>
    </row>
    <row r="87" spans="2:11" x14ac:dyDescent="0.25">
      <c r="B87" s="105"/>
      <c r="C87" s="105"/>
      <c r="D87" s="105"/>
      <c r="E87" s="105"/>
      <c r="F87" s="105"/>
      <c r="G87" s="105"/>
      <c r="H87" s="105"/>
      <c r="I87" s="105"/>
      <c r="J87" s="105"/>
      <c r="K87" s="105"/>
    </row>
    <row r="88" spans="2:11" x14ac:dyDescent="0.25">
      <c r="B88" s="105"/>
      <c r="C88" s="105"/>
      <c r="D88" s="105"/>
      <c r="E88" s="105"/>
      <c r="F88" s="105"/>
      <c r="G88" s="105"/>
      <c r="H88" s="105"/>
      <c r="I88" s="105"/>
      <c r="J88" s="105"/>
      <c r="K88" s="105"/>
    </row>
    <row r="89" spans="2:11" x14ac:dyDescent="0.25">
      <c r="B89" s="105"/>
      <c r="C89" s="105"/>
      <c r="D89" s="105"/>
      <c r="E89" s="105"/>
      <c r="F89" s="105"/>
      <c r="G89" s="105"/>
      <c r="H89" s="105"/>
      <c r="I89" s="105"/>
      <c r="J89" s="105"/>
      <c r="K89" s="105"/>
    </row>
    <row r="90" spans="2:11" x14ac:dyDescent="0.25">
      <c r="B90" s="105"/>
      <c r="C90" s="105"/>
      <c r="D90" s="105"/>
      <c r="E90" s="105"/>
      <c r="F90" s="105"/>
      <c r="G90" s="105"/>
      <c r="H90" s="105"/>
      <c r="I90" s="105"/>
      <c r="J90" s="105"/>
      <c r="K90" s="105"/>
    </row>
    <row r="91" spans="2:11" x14ac:dyDescent="0.25">
      <c r="B91" s="105"/>
      <c r="C91" s="105"/>
      <c r="D91" s="105"/>
      <c r="E91" s="105"/>
      <c r="F91" s="105"/>
      <c r="G91" s="105"/>
      <c r="H91" s="105"/>
      <c r="I91" s="105"/>
      <c r="J91" s="105"/>
      <c r="K91" s="105"/>
    </row>
    <row r="92" spans="2:11" x14ac:dyDescent="0.25">
      <c r="B92" s="105"/>
      <c r="C92" s="105"/>
      <c r="D92" s="105"/>
      <c r="E92" s="105"/>
      <c r="F92" s="105"/>
      <c r="G92" s="105"/>
      <c r="H92" s="105"/>
      <c r="I92" s="105"/>
      <c r="J92" s="105"/>
      <c r="K92" s="105"/>
    </row>
    <row r="93" spans="2:11" x14ac:dyDescent="0.25">
      <c r="B93" s="105"/>
      <c r="C93" s="105"/>
      <c r="D93" s="105"/>
      <c r="E93" s="105"/>
      <c r="F93" s="105"/>
      <c r="G93" s="105"/>
      <c r="H93" s="105"/>
      <c r="I93" s="105"/>
      <c r="J93" s="105"/>
      <c r="K93" s="105"/>
    </row>
    <row r="94" spans="2:11" x14ac:dyDescent="0.25">
      <c r="B94" s="105"/>
      <c r="C94" s="105"/>
      <c r="D94" s="105"/>
      <c r="E94" s="105"/>
      <c r="F94" s="105"/>
      <c r="G94" s="105"/>
      <c r="H94" s="105"/>
      <c r="I94" s="105"/>
      <c r="J94" s="105"/>
      <c r="K94" s="105"/>
    </row>
    <row r="95" spans="2:11" x14ac:dyDescent="0.25">
      <c r="B95" s="105"/>
      <c r="C95" s="105"/>
      <c r="D95" s="105"/>
      <c r="E95" s="105"/>
      <c r="F95" s="105"/>
      <c r="G95" s="105"/>
      <c r="H95" s="105"/>
      <c r="I95" s="105"/>
      <c r="J95" s="105"/>
      <c r="K95" s="105"/>
    </row>
    <row r="96" spans="2:11" x14ac:dyDescent="0.25">
      <c r="B96" s="105"/>
      <c r="C96" s="105"/>
      <c r="D96" s="105"/>
      <c r="E96" s="105"/>
      <c r="F96" s="105"/>
      <c r="G96" s="105"/>
      <c r="H96" s="105"/>
      <c r="I96" s="105"/>
      <c r="J96" s="105"/>
      <c r="K96" s="105"/>
    </row>
    <row r="97" spans="2:11" x14ac:dyDescent="0.25">
      <c r="B97" s="105"/>
      <c r="C97" s="105"/>
      <c r="D97" s="105"/>
      <c r="E97" s="105"/>
      <c r="F97" s="105"/>
      <c r="G97" s="105"/>
      <c r="H97" s="105"/>
      <c r="I97" s="105"/>
      <c r="J97" s="105"/>
      <c r="K97" s="105"/>
    </row>
    <row r="98" spans="2:11" x14ac:dyDescent="0.25">
      <c r="B98" s="105"/>
      <c r="C98" s="105"/>
      <c r="D98" s="105"/>
      <c r="E98" s="105"/>
      <c r="F98" s="105"/>
      <c r="G98" s="105"/>
      <c r="H98" s="105"/>
      <c r="I98" s="105"/>
      <c r="J98" s="105"/>
      <c r="K98" s="105"/>
    </row>
    <row r="99" spans="2:11" x14ac:dyDescent="0.25">
      <c r="B99" s="105"/>
      <c r="C99" s="105"/>
      <c r="D99" s="105"/>
      <c r="E99" s="105"/>
      <c r="F99" s="105"/>
      <c r="G99" s="105"/>
      <c r="H99" s="105"/>
      <c r="I99" s="105"/>
      <c r="J99" s="105"/>
      <c r="K99" s="105"/>
    </row>
    <row r="100" spans="2:11" x14ac:dyDescent="0.25">
      <c r="B100" s="105"/>
      <c r="C100" s="105"/>
      <c r="D100" s="105"/>
      <c r="E100" s="105"/>
      <c r="F100" s="105"/>
      <c r="G100" s="105"/>
      <c r="H100" s="105"/>
      <c r="I100" s="105"/>
      <c r="J100" s="105"/>
      <c r="K100" s="105"/>
    </row>
    <row r="101" spans="2:11" x14ac:dyDescent="0.25">
      <c r="B101" s="105"/>
      <c r="C101" s="105"/>
      <c r="D101" s="105"/>
      <c r="E101" s="105"/>
      <c r="F101" s="105"/>
      <c r="G101" s="105"/>
      <c r="H101" s="105"/>
      <c r="I101" s="105"/>
      <c r="J101" s="105"/>
      <c r="K101" s="105"/>
    </row>
    <row r="102" spans="2:11" x14ac:dyDescent="0.25">
      <c r="B102" s="105"/>
      <c r="C102" s="105"/>
      <c r="D102" s="105"/>
      <c r="E102" s="105"/>
      <c r="F102" s="105"/>
      <c r="G102" s="105"/>
      <c r="H102" s="105"/>
      <c r="I102" s="105"/>
      <c r="J102" s="105"/>
      <c r="K102" s="105"/>
    </row>
    <row r="103" spans="2:11" x14ac:dyDescent="0.25">
      <c r="B103" s="105"/>
      <c r="C103" s="105"/>
      <c r="D103" s="105"/>
      <c r="E103" s="105"/>
      <c r="F103" s="105"/>
      <c r="G103" s="105"/>
      <c r="H103" s="105"/>
      <c r="I103" s="105"/>
      <c r="J103" s="105"/>
      <c r="K103" s="105"/>
    </row>
    <row r="104" spans="2:11" x14ac:dyDescent="0.25">
      <c r="B104" s="105"/>
      <c r="C104" s="105"/>
      <c r="D104" s="105"/>
      <c r="E104" s="105"/>
      <c r="F104" s="105"/>
      <c r="G104" s="105"/>
      <c r="H104" s="105"/>
      <c r="I104" s="105"/>
      <c r="J104" s="105"/>
      <c r="K104" s="105"/>
    </row>
    <row r="105" spans="2:11" x14ac:dyDescent="0.25">
      <c r="B105" s="105"/>
      <c r="C105" s="105"/>
      <c r="D105" s="105"/>
      <c r="E105" s="105"/>
      <c r="F105" s="105"/>
      <c r="G105" s="105"/>
      <c r="H105" s="105"/>
      <c r="I105" s="105"/>
      <c r="J105" s="105"/>
      <c r="K105" s="105"/>
    </row>
    <row r="106" spans="2:11" x14ac:dyDescent="0.25">
      <c r="B106" s="105"/>
      <c r="C106" s="105"/>
      <c r="D106" s="105"/>
      <c r="E106" s="105"/>
      <c r="F106" s="105"/>
      <c r="G106" s="105"/>
      <c r="H106" s="105"/>
      <c r="I106" s="105"/>
      <c r="J106" s="105"/>
      <c r="K106" s="105"/>
    </row>
    <row r="107" spans="2:11" x14ac:dyDescent="0.25">
      <c r="B107" s="105"/>
      <c r="C107" s="105"/>
      <c r="D107" s="105"/>
      <c r="E107" s="105"/>
      <c r="F107" s="105"/>
      <c r="G107" s="105"/>
      <c r="H107" s="105"/>
      <c r="I107" s="105"/>
      <c r="J107" s="105"/>
      <c r="K107" s="105"/>
    </row>
    <row r="108" spans="2:11" x14ac:dyDescent="0.25">
      <c r="B108" s="105"/>
      <c r="C108" s="105"/>
      <c r="D108" s="105"/>
      <c r="E108" s="105"/>
      <c r="F108" s="105"/>
      <c r="G108" s="105"/>
      <c r="H108" s="105"/>
      <c r="I108" s="105"/>
      <c r="J108" s="105"/>
      <c r="K108" s="105"/>
    </row>
    <row r="109" spans="2:11" x14ac:dyDescent="0.25">
      <c r="B109" s="105"/>
      <c r="C109" s="105"/>
      <c r="D109" s="105"/>
      <c r="E109" s="105"/>
      <c r="F109" s="105"/>
      <c r="G109" s="105"/>
      <c r="H109" s="105"/>
      <c r="I109" s="105"/>
      <c r="J109" s="105"/>
      <c r="K109" s="105"/>
    </row>
    <row r="110" spans="2:11" x14ac:dyDescent="0.25">
      <c r="B110" s="105"/>
      <c r="C110" s="105"/>
      <c r="D110" s="105"/>
      <c r="E110" s="105"/>
      <c r="F110" s="105"/>
      <c r="G110" s="105"/>
      <c r="H110" s="105"/>
      <c r="I110" s="105"/>
      <c r="J110" s="105"/>
      <c r="K110" s="105"/>
    </row>
    <row r="111" spans="2:11" x14ac:dyDescent="0.25">
      <c r="B111" s="105"/>
      <c r="C111" s="105"/>
      <c r="D111" s="105"/>
      <c r="E111" s="105"/>
      <c r="F111" s="105"/>
      <c r="G111" s="105"/>
      <c r="H111" s="105"/>
      <c r="I111" s="105"/>
      <c r="J111" s="105"/>
      <c r="K111" s="105"/>
    </row>
    <row r="112" spans="2:11" x14ac:dyDescent="0.25">
      <c r="B112" s="105"/>
      <c r="C112" s="105"/>
      <c r="D112" s="105"/>
      <c r="E112" s="105"/>
      <c r="F112" s="105"/>
      <c r="G112" s="105"/>
      <c r="H112" s="105"/>
      <c r="I112" s="105"/>
      <c r="J112" s="105"/>
      <c r="K112" s="105"/>
    </row>
    <row r="113" spans="2:11" x14ac:dyDescent="0.25">
      <c r="B113" s="105"/>
      <c r="C113" s="105"/>
      <c r="D113" s="105"/>
      <c r="E113" s="105"/>
      <c r="F113" s="105"/>
      <c r="G113" s="105"/>
      <c r="H113" s="105"/>
      <c r="I113" s="105"/>
      <c r="J113" s="105"/>
      <c r="K113" s="105"/>
    </row>
    <row r="114" spans="2:11" x14ac:dyDescent="0.25">
      <c r="B114" s="105"/>
      <c r="C114" s="105"/>
      <c r="D114" s="105"/>
      <c r="E114" s="105"/>
      <c r="F114" s="105"/>
      <c r="G114" s="105"/>
      <c r="H114" s="105"/>
      <c r="I114" s="105"/>
      <c r="J114" s="105"/>
      <c r="K114" s="105"/>
    </row>
    <row r="115" spans="2:11" x14ac:dyDescent="0.25">
      <c r="B115" s="105"/>
      <c r="C115" s="105"/>
      <c r="D115" s="105"/>
      <c r="E115" s="105"/>
      <c r="F115" s="105"/>
      <c r="G115" s="105"/>
      <c r="H115" s="105"/>
      <c r="I115" s="105"/>
      <c r="J115" s="105"/>
      <c r="K115" s="105"/>
    </row>
    <row r="116" spans="2:11" x14ac:dyDescent="0.25">
      <c r="B116" s="105"/>
      <c r="C116" s="105"/>
      <c r="D116" s="105"/>
      <c r="E116" s="105"/>
      <c r="F116" s="105"/>
      <c r="G116" s="105"/>
      <c r="H116" s="105"/>
      <c r="I116" s="105"/>
      <c r="J116" s="105"/>
      <c r="K116" s="105"/>
    </row>
    <row r="117" spans="2:11" x14ac:dyDescent="0.25">
      <c r="B117" s="105"/>
      <c r="C117" s="105"/>
      <c r="D117" s="105"/>
      <c r="E117" s="105"/>
      <c r="F117" s="105"/>
      <c r="G117" s="105"/>
      <c r="H117" s="105"/>
      <c r="I117" s="105"/>
      <c r="J117" s="105"/>
      <c r="K117" s="105"/>
    </row>
    <row r="118" spans="2:11" x14ac:dyDescent="0.25">
      <c r="B118" s="105"/>
      <c r="C118" s="105"/>
      <c r="D118" s="105"/>
      <c r="E118" s="105"/>
      <c r="F118" s="105"/>
      <c r="G118" s="105"/>
      <c r="H118" s="105"/>
      <c r="I118" s="105"/>
      <c r="J118" s="105"/>
      <c r="K118" s="105"/>
    </row>
    <row r="119" spans="2:11" x14ac:dyDescent="0.25">
      <c r="B119" s="105"/>
      <c r="C119" s="105"/>
      <c r="D119" s="105"/>
      <c r="E119" s="105"/>
      <c r="F119" s="105"/>
      <c r="G119" s="105"/>
      <c r="H119" s="105"/>
      <c r="I119" s="105"/>
      <c r="J119" s="105"/>
      <c r="K119" s="105"/>
    </row>
    <row r="120" spans="2:11" x14ac:dyDescent="0.25">
      <c r="B120" s="105"/>
      <c r="C120" s="105"/>
      <c r="D120" s="105"/>
      <c r="E120" s="105"/>
      <c r="F120" s="105"/>
      <c r="G120" s="105"/>
      <c r="H120" s="105"/>
      <c r="I120" s="105"/>
      <c r="J120" s="105"/>
      <c r="K120" s="105"/>
    </row>
    <row r="121" spans="2:11" x14ac:dyDescent="0.25">
      <c r="B121" s="105"/>
      <c r="C121" s="105"/>
      <c r="D121" s="105"/>
      <c r="E121" s="105"/>
      <c r="F121" s="105"/>
      <c r="G121" s="105"/>
      <c r="H121" s="105"/>
      <c r="I121" s="105"/>
      <c r="J121" s="105"/>
      <c r="K121" s="105"/>
    </row>
    <row r="122" spans="2:11" x14ac:dyDescent="0.25">
      <c r="B122" s="105"/>
      <c r="C122" s="105"/>
      <c r="D122" s="105"/>
      <c r="E122" s="105"/>
      <c r="F122" s="105"/>
      <c r="G122" s="105"/>
      <c r="H122" s="105"/>
      <c r="I122" s="105"/>
      <c r="J122" s="105"/>
      <c r="K122" s="105"/>
    </row>
    <row r="123" spans="2:11" x14ac:dyDescent="0.25">
      <c r="B123" s="105"/>
      <c r="C123" s="105"/>
      <c r="D123" s="105"/>
      <c r="E123" s="105"/>
      <c r="F123" s="105"/>
      <c r="G123" s="105"/>
      <c r="H123" s="105"/>
      <c r="I123" s="105"/>
      <c r="J123" s="105"/>
      <c r="K123" s="105"/>
    </row>
    <row r="124" spans="2:11" x14ac:dyDescent="0.25">
      <c r="B124" s="105"/>
      <c r="C124" s="105"/>
      <c r="D124" s="105"/>
      <c r="E124" s="105"/>
      <c r="F124" s="105"/>
      <c r="G124" s="105"/>
      <c r="H124" s="105"/>
      <c r="I124" s="105"/>
      <c r="J124" s="105"/>
      <c r="K124" s="105"/>
    </row>
    <row r="125" spans="2:11" x14ac:dyDescent="0.25">
      <c r="B125" s="105"/>
      <c r="C125" s="105"/>
      <c r="D125" s="105"/>
      <c r="E125" s="105"/>
      <c r="F125" s="105"/>
      <c r="G125" s="105"/>
      <c r="H125" s="105"/>
      <c r="I125" s="105"/>
      <c r="J125" s="105"/>
      <c r="K125" s="105"/>
    </row>
    <row r="126" spans="2:11" x14ac:dyDescent="0.25">
      <c r="B126" s="105"/>
      <c r="C126" s="105"/>
      <c r="D126" s="105"/>
      <c r="E126" s="105"/>
      <c r="F126" s="105"/>
      <c r="G126" s="105"/>
      <c r="H126" s="105"/>
      <c r="I126" s="105"/>
      <c r="J126" s="105"/>
      <c r="K126" s="105"/>
    </row>
    <row r="127" spans="2:11" x14ac:dyDescent="0.25">
      <c r="B127" s="105"/>
      <c r="C127" s="105"/>
      <c r="D127" s="105"/>
      <c r="E127" s="105"/>
      <c r="F127" s="105"/>
      <c r="G127" s="105"/>
      <c r="H127" s="105"/>
      <c r="I127" s="105"/>
      <c r="J127" s="105"/>
      <c r="K127" s="105"/>
    </row>
    <row r="128" spans="2:11" x14ac:dyDescent="0.25">
      <c r="B128" s="105"/>
      <c r="C128" s="105"/>
      <c r="D128" s="105"/>
      <c r="E128" s="105"/>
      <c r="F128" s="105"/>
      <c r="G128" s="105"/>
      <c r="H128" s="105"/>
      <c r="I128" s="105"/>
      <c r="J128" s="105"/>
      <c r="K128" s="105"/>
    </row>
    <row r="129" spans="2:11" x14ac:dyDescent="0.25">
      <c r="B129" s="105"/>
      <c r="C129" s="105"/>
      <c r="D129" s="105"/>
      <c r="E129" s="105"/>
      <c r="F129" s="105"/>
      <c r="G129" s="105"/>
      <c r="H129" s="105"/>
      <c r="I129" s="105"/>
      <c r="J129" s="105"/>
      <c r="K129" s="105"/>
    </row>
    <row r="130" spans="2:11" x14ac:dyDescent="0.25">
      <c r="B130" s="105"/>
      <c r="C130" s="105"/>
      <c r="D130" s="105"/>
      <c r="E130" s="105"/>
      <c r="F130" s="105"/>
      <c r="G130" s="105"/>
      <c r="H130" s="105"/>
      <c r="I130" s="105"/>
      <c r="J130" s="105"/>
      <c r="K130" s="105"/>
    </row>
    <row r="131" spans="2:11" x14ac:dyDescent="0.25">
      <c r="B131" s="105"/>
      <c r="C131" s="105"/>
      <c r="D131" s="105"/>
      <c r="E131" s="105"/>
      <c r="F131" s="105"/>
      <c r="G131" s="105"/>
      <c r="H131" s="105"/>
      <c r="I131" s="105"/>
      <c r="J131" s="105"/>
      <c r="K131" s="105"/>
    </row>
    <row r="132" spans="2:11" x14ac:dyDescent="0.25">
      <c r="B132" s="105"/>
      <c r="C132" s="105"/>
      <c r="D132" s="105"/>
      <c r="E132" s="105"/>
      <c r="F132" s="105"/>
      <c r="G132" s="105"/>
      <c r="H132" s="105"/>
      <c r="I132" s="105"/>
      <c r="J132" s="105"/>
      <c r="K132" s="105"/>
    </row>
    <row r="133" spans="2:11" x14ac:dyDescent="0.25">
      <c r="B133" s="105"/>
      <c r="C133" s="105"/>
      <c r="D133" s="105"/>
      <c r="E133" s="105"/>
      <c r="F133" s="105"/>
      <c r="G133" s="105"/>
      <c r="H133" s="105"/>
      <c r="I133" s="105"/>
      <c r="J133" s="105"/>
      <c r="K133" s="105"/>
    </row>
    <row r="134" spans="2:11" x14ac:dyDescent="0.25">
      <c r="B134" s="105"/>
      <c r="C134" s="105"/>
      <c r="D134" s="105"/>
      <c r="E134" s="105"/>
      <c r="F134" s="105"/>
      <c r="G134" s="105"/>
      <c r="H134" s="105"/>
      <c r="I134" s="105"/>
      <c r="J134" s="105"/>
      <c r="K134" s="105"/>
    </row>
    <row r="135" spans="2:11" x14ac:dyDescent="0.25">
      <c r="B135" s="105"/>
      <c r="C135" s="105"/>
      <c r="D135" s="105"/>
      <c r="E135" s="105"/>
      <c r="F135" s="105"/>
      <c r="G135" s="105"/>
      <c r="H135" s="105"/>
      <c r="I135" s="105"/>
      <c r="J135" s="105"/>
      <c r="K135" s="105"/>
    </row>
    <row r="136" spans="2:11" x14ac:dyDescent="0.25">
      <c r="B136" s="105"/>
      <c r="C136" s="105"/>
      <c r="D136" s="105"/>
      <c r="E136" s="105"/>
      <c r="F136" s="105"/>
      <c r="G136" s="105"/>
      <c r="H136" s="105"/>
      <c r="I136" s="105"/>
      <c r="J136" s="105"/>
      <c r="K136" s="105"/>
    </row>
    <row r="137" spans="2:11" x14ac:dyDescent="0.25">
      <c r="B137" s="105"/>
      <c r="C137" s="105"/>
      <c r="D137" s="105"/>
      <c r="E137" s="105"/>
      <c r="F137" s="105"/>
      <c r="G137" s="105"/>
      <c r="H137" s="105"/>
      <c r="I137" s="105"/>
      <c r="J137" s="105"/>
      <c r="K137" s="105"/>
    </row>
    <row r="138" spans="2:11" x14ac:dyDescent="0.25">
      <c r="B138" s="105"/>
      <c r="C138" s="105"/>
      <c r="D138" s="105"/>
      <c r="E138" s="105"/>
      <c r="F138" s="105"/>
      <c r="G138" s="105"/>
      <c r="H138" s="105"/>
      <c r="I138" s="105"/>
      <c r="J138" s="105"/>
      <c r="K138" s="105"/>
    </row>
    <row r="139" spans="2:11" x14ac:dyDescent="0.25">
      <c r="B139" s="105"/>
      <c r="C139" s="105"/>
      <c r="D139" s="105"/>
      <c r="E139" s="105"/>
      <c r="F139" s="105"/>
      <c r="G139" s="105"/>
      <c r="H139" s="105"/>
      <c r="I139" s="105"/>
      <c r="J139" s="105"/>
      <c r="K139" s="105"/>
    </row>
    <row r="140" spans="2:11" x14ac:dyDescent="0.25">
      <c r="B140" s="105"/>
      <c r="C140" s="105"/>
      <c r="D140" s="105"/>
      <c r="E140" s="105"/>
      <c r="F140" s="105"/>
      <c r="G140" s="105"/>
      <c r="H140" s="105"/>
      <c r="I140" s="105"/>
      <c r="J140" s="105"/>
      <c r="K140" s="105"/>
    </row>
    <row r="141" spans="2:11" x14ac:dyDescent="0.25">
      <c r="B141" s="105"/>
      <c r="C141" s="105"/>
      <c r="D141" s="105"/>
      <c r="E141" s="105"/>
      <c r="F141" s="105"/>
      <c r="G141" s="105"/>
      <c r="H141" s="105"/>
      <c r="I141" s="105"/>
      <c r="J141" s="105"/>
      <c r="K141" s="105"/>
    </row>
    <row r="142" spans="2:11" x14ac:dyDescent="0.25">
      <c r="B142" s="105"/>
      <c r="C142" s="105"/>
      <c r="D142" s="105"/>
      <c r="E142" s="105"/>
      <c r="F142" s="105"/>
      <c r="G142" s="105"/>
      <c r="H142" s="105"/>
      <c r="I142" s="105"/>
      <c r="J142" s="105"/>
      <c r="K142" s="105"/>
    </row>
    <row r="143" spans="2:11" x14ac:dyDescent="0.25">
      <c r="B143" s="105"/>
      <c r="C143" s="105"/>
      <c r="D143" s="105"/>
      <c r="E143" s="105"/>
      <c r="F143" s="105"/>
      <c r="G143" s="105"/>
      <c r="H143" s="105"/>
      <c r="I143" s="105"/>
      <c r="J143" s="105"/>
      <c r="K143" s="105"/>
    </row>
    <row r="144" spans="2:11" x14ac:dyDescent="0.25">
      <c r="B144" s="105"/>
      <c r="C144" s="105"/>
      <c r="D144" s="105"/>
      <c r="E144" s="105"/>
      <c r="F144" s="105"/>
      <c r="G144" s="105"/>
      <c r="H144" s="105"/>
      <c r="I144" s="105"/>
      <c r="J144" s="105"/>
      <c r="K144" s="105"/>
    </row>
    <row r="145" spans="2:11" x14ac:dyDescent="0.25">
      <c r="B145" s="105"/>
      <c r="C145" s="105"/>
      <c r="D145" s="105"/>
      <c r="E145" s="105"/>
      <c r="F145" s="105"/>
      <c r="G145" s="105"/>
      <c r="H145" s="105"/>
      <c r="I145" s="105"/>
      <c r="J145" s="105"/>
      <c r="K145" s="105"/>
    </row>
    <row r="146" spans="2:11" x14ac:dyDescent="0.25">
      <c r="B146" s="105"/>
      <c r="C146" s="105"/>
      <c r="D146" s="105"/>
      <c r="E146" s="105"/>
      <c r="F146" s="105"/>
      <c r="G146" s="105"/>
      <c r="H146" s="105"/>
      <c r="I146" s="105"/>
      <c r="J146" s="105"/>
      <c r="K146" s="105"/>
    </row>
    <row r="147" spans="2:11" x14ac:dyDescent="0.25">
      <c r="B147" s="105"/>
      <c r="C147" s="105"/>
      <c r="D147" s="105"/>
      <c r="E147" s="105"/>
      <c r="F147" s="105"/>
      <c r="G147" s="105"/>
      <c r="H147" s="105"/>
      <c r="I147" s="105"/>
      <c r="J147" s="105"/>
      <c r="K147" s="105"/>
    </row>
    <row r="148" spans="2:11" x14ac:dyDescent="0.25">
      <c r="B148" s="105"/>
      <c r="C148" s="105"/>
      <c r="D148" s="105"/>
      <c r="E148" s="105"/>
      <c r="F148" s="105"/>
      <c r="G148" s="105"/>
      <c r="H148" s="105"/>
      <c r="I148" s="105"/>
      <c r="J148" s="105"/>
      <c r="K148" s="105"/>
    </row>
    <row r="149" spans="2:11" x14ac:dyDescent="0.25">
      <c r="B149" s="105"/>
      <c r="C149" s="105"/>
      <c r="D149" s="105"/>
      <c r="E149" s="105"/>
      <c r="F149" s="105"/>
      <c r="G149" s="105"/>
      <c r="H149" s="105"/>
      <c r="I149" s="105"/>
      <c r="J149" s="105"/>
      <c r="K149" s="105"/>
    </row>
    <row r="150" spans="2:11" x14ac:dyDescent="0.25">
      <c r="B150" s="105"/>
      <c r="C150" s="105"/>
      <c r="D150" s="105"/>
      <c r="E150" s="105"/>
      <c r="F150" s="105"/>
      <c r="G150" s="105"/>
      <c r="H150" s="105"/>
      <c r="I150" s="105"/>
      <c r="J150" s="105"/>
      <c r="K150" s="105"/>
    </row>
    <row r="151" spans="2:11" x14ac:dyDescent="0.25">
      <c r="B151" s="105"/>
      <c r="C151" s="105"/>
      <c r="D151" s="105"/>
      <c r="E151" s="105"/>
      <c r="F151" s="105"/>
      <c r="G151" s="105"/>
      <c r="H151" s="105"/>
      <c r="I151" s="105"/>
      <c r="J151" s="105"/>
      <c r="K151" s="105"/>
    </row>
    <row r="152" spans="2:11" x14ac:dyDescent="0.25">
      <c r="B152" s="105"/>
      <c r="C152" s="105"/>
      <c r="D152" s="105"/>
      <c r="E152" s="105"/>
      <c r="F152" s="105"/>
      <c r="G152" s="105"/>
      <c r="H152" s="105"/>
      <c r="I152" s="105"/>
      <c r="J152" s="105"/>
      <c r="K152" s="105"/>
    </row>
    <row r="153" spans="2:11" x14ac:dyDescent="0.25">
      <c r="B153" s="105"/>
      <c r="C153" s="105"/>
      <c r="D153" s="105"/>
      <c r="E153" s="105"/>
      <c r="F153" s="105"/>
      <c r="G153" s="105"/>
      <c r="H153" s="105"/>
      <c r="I153" s="105"/>
      <c r="J153" s="105"/>
      <c r="K153" s="105"/>
    </row>
    <row r="154" spans="2:11" x14ac:dyDescent="0.25">
      <c r="B154" s="105"/>
      <c r="C154" s="105"/>
      <c r="D154" s="105"/>
      <c r="E154" s="105"/>
      <c r="F154" s="105"/>
      <c r="G154" s="105"/>
      <c r="H154" s="105"/>
      <c r="I154" s="105"/>
      <c r="J154" s="105"/>
      <c r="K154" s="105"/>
    </row>
    <row r="155" spans="2:11" x14ac:dyDescent="0.25">
      <c r="B155" s="105"/>
      <c r="C155" s="105"/>
      <c r="D155" s="105"/>
      <c r="E155" s="105"/>
      <c r="F155" s="105"/>
      <c r="G155" s="105"/>
      <c r="H155" s="105"/>
      <c r="I155" s="105"/>
      <c r="J155" s="105"/>
      <c r="K155" s="105"/>
    </row>
    <row r="156" spans="2:11" x14ac:dyDescent="0.25">
      <c r="B156" s="105"/>
      <c r="C156" s="105"/>
      <c r="D156" s="105"/>
      <c r="E156" s="105"/>
      <c r="F156" s="105"/>
      <c r="G156" s="105"/>
      <c r="H156" s="105"/>
      <c r="I156" s="105"/>
      <c r="J156" s="105"/>
      <c r="K156" s="105"/>
    </row>
    <row r="157" spans="2:11" x14ac:dyDescent="0.25">
      <c r="B157" s="105"/>
      <c r="C157" s="105"/>
      <c r="D157" s="105"/>
      <c r="E157" s="105"/>
      <c r="F157" s="105"/>
      <c r="G157" s="105"/>
      <c r="H157" s="105"/>
      <c r="I157" s="105"/>
      <c r="J157" s="105"/>
      <c r="K157" s="105"/>
    </row>
    <row r="158" spans="2:11" x14ac:dyDescent="0.25">
      <c r="B158" s="105"/>
      <c r="C158" s="105"/>
      <c r="D158" s="105"/>
      <c r="E158" s="105"/>
      <c r="F158" s="105"/>
      <c r="G158" s="105"/>
      <c r="H158" s="105"/>
      <c r="I158" s="105"/>
      <c r="J158" s="105"/>
      <c r="K158" s="105"/>
    </row>
    <row r="159" spans="2:11" x14ac:dyDescent="0.25">
      <c r="B159" s="105"/>
      <c r="C159" s="105"/>
      <c r="D159" s="105"/>
      <c r="E159" s="105"/>
      <c r="F159" s="105"/>
      <c r="G159" s="105"/>
      <c r="H159" s="105"/>
      <c r="I159" s="105"/>
      <c r="J159" s="105"/>
      <c r="K159" s="105"/>
    </row>
    <row r="160" spans="2:11" x14ac:dyDescent="0.25">
      <c r="B160" s="105"/>
      <c r="C160" s="105"/>
      <c r="D160" s="105"/>
      <c r="E160" s="105"/>
      <c r="F160" s="105"/>
      <c r="G160" s="105"/>
      <c r="H160" s="105"/>
      <c r="I160" s="105"/>
      <c r="J160" s="105"/>
      <c r="K160" s="105"/>
    </row>
    <row r="161" spans="2:11" x14ac:dyDescent="0.25">
      <c r="B161" s="105"/>
      <c r="C161" s="105"/>
      <c r="D161" s="105"/>
      <c r="E161" s="105"/>
      <c r="F161" s="105"/>
      <c r="G161" s="105"/>
      <c r="H161" s="105"/>
      <c r="I161" s="105"/>
      <c r="J161" s="105"/>
      <c r="K161" s="105"/>
    </row>
    <row r="162" spans="2:11" x14ac:dyDescent="0.25">
      <c r="B162" s="105"/>
      <c r="C162" s="105"/>
      <c r="D162" s="105"/>
      <c r="E162" s="105"/>
      <c r="F162" s="105"/>
      <c r="G162" s="105"/>
      <c r="H162" s="105"/>
      <c r="I162" s="105"/>
      <c r="J162" s="105"/>
      <c r="K162" s="105"/>
    </row>
    <row r="163" spans="2:11" x14ac:dyDescent="0.25">
      <c r="B163" s="105"/>
      <c r="C163" s="105"/>
      <c r="D163" s="105"/>
      <c r="E163" s="105"/>
      <c r="F163" s="105"/>
      <c r="G163" s="105"/>
      <c r="H163" s="105"/>
      <c r="I163" s="105"/>
      <c r="J163" s="105"/>
      <c r="K163" s="105"/>
    </row>
    <row r="164" spans="2:11" x14ac:dyDescent="0.25">
      <c r="B164" s="105"/>
      <c r="C164" s="105"/>
      <c r="D164" s="105"/>
      <c r="E164" s="105"/>
      <c r="F164" s="105"/>
      <c r="G164" s="105"/>
      <c r="H164" s="105"/>
      <c r="I164" s="105"/>
      <c r="J164" s="105"/>
      <c r="K164" s="105"/>
    </row>
    <row r="165" spans="2:11" x14ac:dyDescent="0.25">
      <c r="B165" s="105"/>
      <c r="C165" s="105"/>
      <c r="D165" s="105"/>
      <c r="E165" s="105"/>
      <c r="F165" s="105"/>
      <c r="G165" s="105"/>
      <c r="H165" s="105"/>
      <c r="I165" s="105"/>
      <c r="J165" s="105"/>
      <c r="K165" s="105"/>
    </row>
    <row r="166" spans="2:11" x14ac:dyDescent="0.25">
      <c r="B166" s="105"/>
      <c r="C166" s="105"/>
      <c r="D166" s="105"/>
      <c r="E166" s="105"/>
      <c r="F166" s="105"/>
      <c r="G166" s="105"/>
      <c r="H166" s="105"/>
      <c r="I166" s="105"/>
      <c r="J166" s="105"/>
      <c r="K166" s="105"/>
    </row>
    <row r="167" spans="2:11" x14ac:dyDescent="0.25">
      <c r="B167" s="105"/>
      <c r="C167" s="105"/>
      <c r="D167" s="105"/>
      <c r="E167" s="105"/>
      <c r="F167" s="105"/>
      <c r="G167" s="105"/>
      <c r="H167" s="105"/>
      <c r="I167" s="105"/>
      <c r="J167" s="105"/>
      <c r="K167" s="105"/>
    </row>
    <row r="168" spans="2:11" x14ac:dyDescent="0.25">
      <c r="B168" s="105"/>
      <c r="C168" s="105"/>
      <c r="D168" s="105"/>
      <c r="E168" s="105"/>
      <c r="F168" s="105"/>
      <c r="G168" s="105"/>
      <c r="H168" s="105"/>
      <c r="I168" s="105"/>
      <c r="J168" s="105"/>
      <c r="K168" s="105"/>
    </row>
    <row r="169" spans="2:11" x14ac:dyDescent="0.25">
      <c r="B169" s="105"/>
      <c r="C169" s="105"/>
      <c r="D169" s="105"/>
      <c r="E169" s="105"/>
      <c r="F169" s="105"/>
      <c r="G169" s="105"/>
      <c r="H169" s="105"/>
      <c r="I169" s="105"/>
      <c r="J169" s="105"/>
      <c r="K169" s="105"/>
    </row>
    <row r="170" spans="2:11" x14ac:dyDescent="0.25">
      <c r="B170" s="105"/>
      <c r="C170" s="105"/>
      <c r="D170" s="105"/>
      <c r="E170" s="105"/>
      <c r="F170" s="105"/>
      <c r="G170" s="105"/>
      <c r="H170" s="105"/>
      <c r="I170" s="105"/>
      <c r="J170" s="105"/>
      <c r="K170" s="105"/>
    </row>
    <row r="171" spans="2:11" x14ac:dyDescent="0.25">
      <c r="B171" s="105"/>
      <c r="C171" s="105"/>
      <c r="D171" s="105"/>
      <c r="E171" s="105"/>
      <c r="F171" s="105"/>
      <c r="G171" s="105"/>
      <c r="H171" s="105"/>
      <c r="I171" s="105"/>
      <c r="J171" s="105"/>
      <c r="K171" s="105"/>
    </row>
    <row r="172" spans="2:11" x14ac:dyDescent="0.25">
      <c r="B172" s="105"/>
      <c r="C172" s="105"/>
      <c r="D172" s="105"/>
      <c r="E172" s="105"/>
      <c r="F172" s="105"/>
      <c r="G172" s="105"/>
      <c r="H172" s="105"/>
      <c r="I172" s="105"/>
      <c r="J172" s="105"/>
      <c r="K172" s="105"/>
    </row>
    <row r="173" spans="2:11" x14ac:dyDescent="0.25">
      <c r="B173" s="105"/>
      <c r="C173" s="105"/>
      <c r="D173" s="105"/>
      <c r="E173" s="105"/>
      <c r="F173" s="105"/>
      <c r="G173" s="105"/>
      <c r="H173" s="105"/>
      <c r="I173" s="105"/>
      <c r="J173" s="105"/>
      <c r="K173" s="105"/>
    </row>
    <row r="174" spans="2:11" x14ac:dyDescent="0.25">
      <c r="B174" s="105"/>
      <c r="C174" s="105"/>
      <c r="D174" s="105"/>
      <c r="E174" s="105"/>
      <c r="F174" s="105"/>
      <c r="G174" s="105"/>
      <c r="H174" s="105"/>
      <c r="I174" s="105"/>
      <c r="J174" s="105"/>
      <c r="K174" s="105"/>
    </row>
    <row r="175" spans="2:11" x14ac:dyDescent="0.25">
      <c r="B175" s="105"/>
      <c r="C175" s="105"/>
      <c r="D175" s="105"/>
      <c r="E175" s="105"/>
      <c r="F175" s="105"/>
      <c r="G175" s="105"/>
      <c r="H175" s="105"/>
      <c r="I175" s="105"/>
      <c r="J175" s="105"/>
      <c r="K175" s="105"/>
    </row>
    <row r="176" spans="2:11" x14ac:dyDescent="0.25">
      <c r="B176" s="105"/>
      <c r="C176" s="105"/>
      <c r="D176" s="105"/>
      <c r="E176" s="105"/>
      <c r="F176" s="105"/>
      <c r="G176" s="105"/>
      <c r="H176" s="105"/>
      <c r="I176" s="105"/>
      <c r="J176" s="105"/>
      <c r="K176" s="105"/>
    </row>
    <row r="177" spans="2:11" x14ac:dyDescent="0.25">
      <c r="B177" s="105"/>
      <c r="C177" s="105"/>
      <c r="D177" s="105"/>
      <c r="E177" s="105"/>
      <c r="F177" s="105"/>
      <c r="G177" s="105"/>
      <c r="H177" s="105"/>
      <c r="I177" s="105"/>
      <c r="J177" s="105"/>
      <c r="K177" s="105"/>
    </row>
    <row r="178" spans="2:11" x14ac:dyDescent="0.25">
      <c r="B178" s="105"/>
      <c r="C178" s="105"/>
      <c r="D178" s="105"/>
      <c r="E178" s="105"/>
      <c r="F178" s="105"/>
      <c r="G178" s="105"/>
      <c r="H178" s="105"/>
      <c r="I178" s="105"/>
      <c r="J178" s="105"/>
      <c r="K178" s="105"/>
    </row>
    <row r="179" spans="2:11" x14ac:dyDescent="0.25">
      <c r="B179" s="105"/>
      <c r="C179" s="105"/>
      <c r="D179" s="105"/>
      <c r="E179" s="105"/>
      <c r="F179" s="105"/>
      <c r="G179" s="105"/>
      <c r="H179" s="105"/>
      <c r="I179" s="105"/>
      <c r="J179" s="105"/>
      <c r="K179" s="105"/>
    </row>
  </sheetData>
  <protectedRanges>
    <protectedRange sqref="K60" name="Finanical Health Notes"/>
    <protectedRange sqref="K54:K57" name="AffordabilityNotes"/>
    <protectedRange sqref="K48:K52" name="Sufficient"/>
    <protectedRange sqref="K44:K46" name="ReserveWantedNotes"/>
    <protectedRange sqref="K42" name="OnHandNotes"/>
    <protectedRange sqref="K39:K40" name="CashNotes"/>
    <protectedRange sqref="K35:K37" name="RevenueNotes"/>
    <protectedRange sqref="C35:J36" name="Revenue"/>
    <protectedRange sqref="K29:K33" name="Notes REserves"/>
    <protectedRange sqref="C31:J31" name="Debt Payments"/>
    <protectedRange sqref="C29:E30" name="BudgetExpenses"/>
    <protectedRange sqref="K18:K24" name="Reserve Notes"/>
    <protectedRange sqref="D18:E21" name="Reserves"/>
    <protectedRange sqref="C10:F13" name="Parameters"/>
    <protectedRange sqref="C42:E42" name="ReservesOnHAnd"/>
    <protectedRange sqref="D10:I13" name="Parameter Notes"/>
  </protectedRanges>
  <mergeCells count="52">
    <mergeCell ref="B2:K2"/>
    <mergeCell ref="B5:C5"/>
    <mergeCell ref="B32:E32"/>
    <mergeCell ref="C27:D27"/>
    <mergeCell ref="F27:J27"/>
    <mergeCell ref="B15:J15"/>
    <mergeCell ref="B3:K4"/>
    <mergeCell ref="D5:K8"/>
    <mergeCell ref="B9:K9"/>
    <mergeCell ref="B14:K14"/>
    <mergeCell ref="B25:J25"/>
    <mergeCell ref="F16:J16"/>
    <mergeCell ref="B18:C18"/>
    <mergeCell ref="B19:C19"/>
    <mergeCell ref="B20:C20"/>
    <mergeCell ref="B21:C21"/>
    <mergeCell ref="B60:D60"/>
    <mergeCell ref="B57:E57"/>
    <mergeCell ref="B56:E56"/>
    <mergeCell ref="B50:E50"/>
    <mergeCell ref="B51:E51"/>
    <mergeCell ref="B52:E52"/>
    <mergeCell ref="B54:D54"/>
    <mergeCell ref="B55:D55"/>
    <mergeCell ref="B16:E16"/>
    <mergeCell ref="B17:C17"/>
    <mergeCell ref="B59:D59"/>
    <mergeCell ref="B38:J38"/>
    <mergeCell ref="B41:K41"/>
    <mergeCell ref="B43:K43"/>
    <mergeCell ref="B34:J34"/>
    <mergeCell ref="B49:J49"/>
    <mergeCell ref="B44:E44"/>
    <mergeCell ref="B45:E45"/>
    <mergeCell ref="B46:E46"/>
    <mergeCell ref="B48:E48"/>
    <mergeCell ref="A1:A1048576"/>
    <mergeCell ref="B1:K1"/>
    <mergeCell ref="B78:K179"/>
    <mergeCell ref="L1:AE1048576"/>
    <mergeCell ref="D10:I10"/>
    <mergeCell ref="D11:I11"/>
    <mergeCell ref="D12:I12"/>
    <mergeCell ref="D13:I13"/>
    <mergeCell ref="K25:K27"/>
    <mergeCell ref="B47:K47"/>
    <mergeCell ref="B53:K53"/>
    <mergeCell ref="B58:K58"/>
    <mergeCell ref="B61:K77"/>
    <mergeCell ref="B22:C22"/>
    <mergeCell ref="B24:E24"/>
    <mergeCell ref="B26:J26"/>
  </mergeCells>
  <conditionalFormatting sqref="C40:J40">
    <cfRule type="cellIs" dxfId="11" priority="21" operator="equal">
      <formula>"Yes"</formula>
    </cfRule>
    <cfRule type="cellIs" dxfId="10" priority="22" operator="equal">
      <formula>"No"</formula>
    </cfRule>
  </conditionalFormatting>
  <conditionalFormatting sqref="E60:J60">
    <cfRule type="expression" dxfId="9" priority="1">
      <formula>E$50&gt;0.55</formula>
    </cfRule>
    <cfRule type="expression" dxfId="8" priority="2">
      <formula>AND(E$50&gt;0.4,E$50&lt;=0.55)</formula>
    </cfRule>
    <cfRule type="expression" dxfId="7" priority="3">
      <formula>AND(E$50&gt;0.2,E$50&lt;=0.35)</formula>
    </cfRule>
    <cfRule type="expression" dxfId="6" priority="4">
      <formula>AND(E$50&gt;=0.08,E$50&lt;=0.2)</formula>
    </cfRule>
    <cfRule type="expression" dxfId="5" priority="5">
      <formula>OR(E$50="NA",AND(E$50&gt;=0,E$50&lt;0.08))</formula>
    </cfRule>
  </conditionalFormatting>
  <conditionalFormatting sqref="F44:J44 F46:J46">
    <cfRule type="cellIs" dxfId="4" priority="19" operator="equal">
      <formula>"Yes"</formula>
    </cfRule>
    <cfRule type="cellIs" dxfId="3" priority="20" operator="equal">
      <formula>"No"</formula>
    </cfRule>
  </conditionalFormatting>
  <conditionalFormatting sqref="F48:J48">
    <cfRule type="cellIs" dxfId="2" priority="9" operator="equal">
      <formula>"Unlikely"</formula>
    </cfRule>
    <cfRule type="cellIs" dxfId="1" priority="10" operator="equal">
      <formula>"Likely"</formula>
    </cfRule>
    <cfRule type="cellIs" dxfId="0" priority="11" operator="equal">
      <formula>"No"</formula>
    </cfRule>
  </conditionalFormatting>
  <pageMargins left="0.25" right="0.25" top="0.75" bottom="0.75" header="0.3" footer="0.3"/>
  <pageSetup scale="17" orientation="landscape"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1846d9f-0119-47d9-9448-5ca39196ff86">
      <Terms xmlns="http://schemas.microsoft.com/office/infopath/2007/PartnerControls"/>
    </lcf76f155ced4ddcb4097134ff3c332f>
    <TaxCatchAll xmlns="0178a997-301f-40d7-8359-29207fc40b9d" xsi:nil="true"/>
    <SharedWithUsers xmlns="0178a997-301f-40d7-8359-29207fc40b9d">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D80014207A9204890E39D8DBE23D9C5" ma:contentTypeVersion="15" ma:contentTypeDescription="Create a new document." ma:contentTypeScope="" ma:versionID="9c078ceb05c885bb615d903fb56027c8">
  <xsd:schema xmlns:xsd="http://www.w3.org/2001/XMLSchema" xmlns:xs="http://www.w3.org/2001/XMLSchema" xmlns:p="http://schemas.microsoft.com/office/2006/metadata/properties" xmlns:ns2="c1846d9f-0119-47d9-9448-5ca39196ff86" xmlns:ns3="0178a997-301f-40d7-8359-29207fc40b9d" targetNamespace="http://schemas.microsoft.com/office/2006/metadata/properties" ma:root="true" ma:fieldsID="8a68834d26b5753a6b924f6f3ca0b197" ns2:_="" ns3:_="">
    <xsd:import namespace="c1846d9f-0119-47d9-9448-5ca39196ff86"/>
    <xsd:import namespace="0178a997-301f-40d7-8359-29207fc40b9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2:MediaServiceDateTaken" minOccurs="0"/>
                <xsd:element ref="ns2:MediaLengthInSeconds" minOccurs="0"/>
                <xsd:element ref="ns2:MediaServiceSearchProperties"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846d9f-0119-47d9-9448-5ca39196ff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92b6f37-94d7-49b7-87a4-d7ce44392795"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78a997-301f-40d7-8359-29207fc40b9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1ff99b1e-af30-4d3b-ab35-021b3a829a04}" ma:internalName="TaxCatchAll" ma:showField="CatchAllData" ma:web="0178a997-301f-40d7-8359-29207fc40b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537D96-17BA-43C4-B3BF-194748CF7108}">
  <ds:schemaRefs>
    <ds:schemaRef ds:uri="http://schemas.microsoft.com/office/2006/metadata/properties"/>
    <ds:schemaRef ds:uri="http://schemas.microsoft.com/office/infopath/2007/PartnerControls"/>
    <ds:schemaRef ds:uri="13ddb4aa-0bd2-4b36-a3cb-528ad054385f"/>
  </ds:schemaRefs>
</ds:datastoreItem>
</file>

<file path=customXml/itemProps2.xml><?xml version="1.0" encoding="utf-8"?>
<ds:datastoreItem xmlns:ds="http://schemas.openxmlformats.org/officeDocument/2006/customXml" ds:itemID="{2D8F34A2-1E0D-470A-933C-E24808FB1036}">
  <ds:schemaRefs>
    <ds:schemaRef ds:uri="http://schemas.microsoft.com/sharepoint/v3/contenttype/forms"/>
  </ds:schemaRefs>
</ds:datastoreItem>
</file>

<file path=customXml/itemProps3.xml><?xml version="1.0" encoding="utf-8"?>
<ds:datastoreItem xmlns:ds="http://schemas.openxmlformats.org/officeDocument/2006/customXml" ds:itemID="{7D59393E-857A-41E9-8A5D-7538840C00D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Edit Log</vt:lpstr>
      <vt:lpstr>Chart Data</vt:lpstr>
      <vt:lpstr>Basic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Rita Trick</dc:creator>
  <cp:keywords/>
  <dc:description/>
  <cp:lastModifiedBy>Ty Leydig</cp:lastModifiedBy>
  <cp:revision/>
  <dcterms:created xsi:type="dcterms:W3CDTF">2025-08-11T22:33:28Z</dcterms:created>
  <dcterms:modified xsi:type="dcterms:W3CDTF">2025-10-21T19:29:36Z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0x010100ED80014207A9204890E39D8DBE23D9C5</vt:lpwstr>
  </property>
  <property fmtid="{D5CDD505-2E9C-101B-9397-08002B2CF9AE}" pid="3" name="MediaServiceImageTags">
    <vt:lpwstr/>
  </property>
  <property fmtid="{D5CDD505-2E9C-101B-9397-08002B2CF9AE}" pid="4" name="Order">
    <vt:r8>952700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